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codeName="ThisWorkbook" defaultThemeVersion="166925"/>
  <mc:AlternateContent xmlns:mc="http://schemas.openxmlformats.org/markup-compatibility/2006">
    <mc:Choice Requires="x15">
      <x15ac:absPath xmlns:x15ac="http://schemas.microsoft.com/office/spreadsheetml/2010/11/ac" url="D:\ALIF\2022 &amp; 2023\FORMULIR\FINANCE\NEW\New\"/>
    </mc:Choice>
  </mc:AlternateContent>
  <xr:revisionPtr revIDLastSave="0" documentId="13_ncr:1_{8C534B22-F710-47BC-AC82-DC7C420BD874}" xr6:coauthVersionLast="45" xr6:coauthVersionMax="45" xr10:uidLastSave="{00000000-0000-0000-0000-000000000000}"/>
  <bookViews>
    <workbookView xWindow="-120" yWindow="-120" windowWidth="29040" windowHeight="15840" activeTab="3" xr2:uid="{22F2A2B4-4CF1-43AB-B26C-84014AC527E4}"/>
  </bookViews>
  <sheets>
    <sheet name="Juknis Uang Muka" sheetId="1" r:id="rId1"/>
    <sheet name="Juknis LPJ" sheetId="3" r:id="rId2"/>
    <sheet name="Juknis Klaim" sheetId="4" r:id="rId3"/>
    <sheet name="LPD 1" sheetId="5" r:id="rId4"/>
    <sheet name="LPD 2" sheetId="6" r:id="rId5"/>
    <sheet name="LPD 3" sheetId="7" r:id="rId6"/>
    <sheet name="LPD 4" sheetId="8" r:id="rId7"/>
    <sheet name="LPD 5" sheetId="9" r:id="rId8"/>
    <sheet name="LPD 6" sheetId="10" r:id="rId9"/>
    <sheet name="LPD 7" sheetId="11" r:id="rId10"/>
    <sheet name="LPD 8" sheetId="12" r:id="rId11"/>
    <sheet name="LPD 9" sheetId="13" r:id="rId12"/>
    <sheet name="LPD 10" sheetId="14" r:id="rId13"/>
    <sheet name="LPD 11" sheetId="15" r:id="rId14"/>
    <sheet name="LPD 12" sheetId="16" r:id="rId15"/>
    <sheet name="LPD 13" sheetId="17" r:id="rId16"/>
    <sheet name="LPD 14" sheetId="18" r:id="rId17"/>
    <sheet name="LPD 15" sheetId="19" r:id="rId18"/>
  </sheets>
  <definedNames>
    <definedName name="_xlnm.Print_Area" localSheetId="2">'Juknis Klaim'!$B$1:$P$39</definedName>
    <definedName name="_xlnm.Print_Area" localSheetId="1">'Juknis LPJ'!$B$1:$P$39</definedName>
    <definedName name="_xlnm.Print_Area" localSheetId="0">'Juknis Uang Muka'!$B$1:$P$39</definedName>
    <definedName name="_xlnm.Print_Area" localSheetId="3">'LPD 1'!$B$1:$P$39</definedName>
    <definedName name="_xlnm.Print_Area" localSheetId="12">'LPD 10'!$B$1:$P$39</definedName>
    <definedName name="_xlnm.Print_Area" localSheetId="13">'LPD 11'!$B$1:$P$39</definedName>
    <definedName name="_xlnm.Print_Area" localSheetId="14">'LPD 12'!$B$1:$P$39</definedName>
    <definedName name="_xlnm.Print_Area" localSheetId="15">'LPD 13'!$B$1:$P$39</definedName>
    <definedName name="_xlnm.Print_Area" localSheetId="16">'LPD 14'!$B$1:$P$39</definedName>
    <definedName name="_xlnm.Print_Area" localSheetId="17">'LPD 15'!$B$1:$P$39</definedName>
    <definedName name="_xlnm.Print_Area" localSheetId="4">'LPD 2'!$B$1:$P$39</definedName>
    <definedName name="_xlnm.Print_Area" localSheetId="5">'LPD 3'!$B$1:$P$39</definedName>
    <definedName name="_xlnm.Print_Area" localSheetId="6">'LPD 4'!$B$1:$P$39</definedName>
    <definedName name="_xlnm.Print_Area" localSheetId="7">'LPD 5'!$B$1:$P$39</definedName>
    <definedName name="_xlnm.Print_Area" localSheetId="8">'LPD 6'!$B$1:$P$39</definedName>
    <definedName name="_xlnm.Print_Area" localSheetId="9">'LPD 7'!$B$1:$P$39</definedName>
    <definedName name="_xlnm.Print_Area" localSheetId="10">'LPD 8'!$B$1:$P$39</definedName>
    <definedName name="_xlnm.Print_Area" localSheetId="11">'LPD 9'!$B$1:$P$39</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38" i="1" l="1"/>
  <c r="N37" i="1"/>
  <c r="N31" i="1"/>
  <c r="N32" i="1" s="1"/>
  <c r="C31" i="3"/>
  <c r="O31" i="3"/>
  <c r="C32" i="3"/>
  <c r="H31" i="3" s="1"/>
  <c r="C37" i="3"/>
  <c r="H37" i="3"/>
  <c r="C38" i="3"/>
  <c r="C31" i="19"/>
  <c r="C38" i="19" s="1"/>
  <c r="C31" i="18"/>
  <c r="C38" i="18" s="1"/>
  <c r="C31" i="17"/>
  <c r="C38" i="17" s="1"/>
  <c r="C31" i="16"/>
  <c r="C32" i="16" s="1"/>
  <c r="C31" i="15"/>
  <c r="C38" i="15" s="1"/>
  <c r="C31" i="14"/>
  <c r="C32" i="14" s="1"/>
  <c r="C31" i="13"/>
  <c r="C38" i="13" s="1"/>
  <c r="C31" i="12"/>
  <c r="C32" i="12" s="1"/>
  <c r="C31" i="11"/>
  <c r="C38" i="11" s="1"/>
  <c r="C31" i="10"/>
  <c r="C38" i="10" s="1"/>
  <c r="C31" i="9"/>
  <c r="C38" i="9" s="1"/>
  <c r="C31" i="8"/>
  <c r="C38" i="8" s="1"/>
  <c r="C31" i="7"/>
  <c r="C38" i="7" s="1"/>
  <c r="C31" i="6"/>
  <c r="C38" i="6" s="1"/>
  <c r="C31" i="5"/>
  <c r="C38" i="5" s="1"/>
  <c r="M29" i="19"/>
  <c r="C28" i="19"/>
  <c r="C27" i="19"/>
  <c r="C26" i="19"/>
  <c r="C25" i="19"/>
  <c r="C24" i="19"/>
  <c r="O22" i="19"/>
  <c r="O29" i="19" s="1"/>
  <c r="M22" i="19"/>
  <c r="L22" i="19"/>
  <c r="E22" i="19"/>
  <c r="C29" i="19" s="1"/>
  <c r="D22" i="19"/>
  <c r="C22" i="19"/>
  <c r="C21" i="19"/>
  <c r="C16" i="19"/>
  <c r="C17" i="19" s="1"/>
  <c r="M14" i="19"/>
  <c r="M15" i="19" s="1"/>
  <c r="C13" i="19"/>
  <c r="C14" i="19" s="1"/>
  <c r="C15" i="19" s="1"/>
  <c r="R10" i="19"/>
  <c r="N10" i="19"/>
  <c r="J10" i="19"/>
  <c r="H10" i="19"/>
  <c r="F10" i="19"/>
  <c r="C10" i="19"/>
  <c r="F8" i="19"/>
  <c r="C8" i="19"/>
  <c r="Q7" i="19"/>
  <c r="F7" i="19"/>
  <c r="C7" i="19"/>
  <c r="O6" i="19"/>
  <c r="M6" i="19"/>
  <c r="L6" i="19"/>
  <c r="F6" i="19"/>
  <c r="C6" i="19"/>
  <c r="M5" i="19"/>
  <c r="F5" i="19"/>
  <c r="C5" i="19"/>
  <c r="O3" i="19"/>
  <c r="H3" i="19"/>
  <c r="H1" i="19"/>
  <c r="M29" i="18"/>
  <c r="C28" i="18"/>
  <c r="C27" i="18"/>
  <c r="C26" i="18"/>
  <c r="C25" i="18"/>
  <c r="C24" i="18"/>
  <c r="O22" i="18"/>
  <c r="O29" i="18" s="1"/>
  <c r="M22" i="18"/>
  <c r="L22" i="18"/>
  <c r="E22" i="18"/>
  <c r="C29" i="18" s="1"/>
  <c r="D22" i="18"/>
  <c r="C22" i="18"/>
  <c r="C21" i="18"/>
  <c r="G19" i="18"/>
  <c r="O18" i="18"/>
  <c r="I18" i="18"/>
  <c r="K18" i="18" s="1"/>
  <c r="G18" i="18"/>
  <c r="C18" i="18"/>
  <c r="F18" i="18" s="1"/>
  <c r="O17" i="18"/>
  <c r="M17" i="18"/>
  <c r="M18" i="18" s="1"/>
  <c r="C16" i="18"/>
  <c r="C17" i="18" s="1"/>
  <c r="M15" i="18"/>
  <c r="M14" i="18"/>
  <c r="C13" i="18"/>
  <c r="R10" i="18"/>
  <c r="N10" i="18"/>
  <c r="J10" i="18"/>
  <c r="H10" i="18"/>
  <c r="F10" i="18"/>
  <c r="C10" i="18"/>
  <c r="F8" i="18"/>
  <c r="C8" i="18"/>
  <c r="Q7" i="18"/>
  <c r="F7" i="18"/>
  <c r="C7" i="18"/>
  <c r="O6" i="18"/>
  <c r="M6" i="18"/>
  <c r="L6" i="18"/>
  <c r="F6" i="18"/>
  <c r="C6" i="18"/>
  <c r="M5" i="18"/>
  <c r="F5" i="18"/>
  <c r="C5" i="18"/>
  <c r="O3" i="18"/>
  <c r="H3" i="18"/>
  <c r="H1" i="18"/>
  <c r="M29" i="17"/>
  <c r="C29" i="17"/>
  <c r="C28" i="17"/>
  <c r="C27" i="17"/>
  <c r="C26" i="17"/>
  <c r="C25" i="17"/>
  <c r="C24" i="17"/>
  <c r="O22" i="17"/>
  <c r="O29" i="17" s="1"/>
  <c r="M22" i="17"/>
  <c r="L22" i="17"/>
  <c r="E22" i="17"/>
  <c r="D22" i="17"/>
  <c r="C22" i="17"/>
  <c r="C21" i="17"/>
  <c r="I18" i="17"/>
  <c r="K18" i="17" s="1"/>
  <c r="C18" i="17"/>
  <c r="G19" i="17" s="1"/>
  <c r="O17" i="17"/>
  <c r="C16" i="17"/>
  <c r="C17" i="17" s="1"/>
  <c r="K15" i="17"/>
  <c r="G15" i="17"/>
  <c r="Q15" i="17" s="1"/>
  <c r="Q18" i="17" s="1"/>
  <c r="M14" i="17"/>
  <c r="M15" i="17" s="1"/>
  <c r="C14" i="17"/>
  <c r="C15" i="17" s="1"/>
  <c r="C13" i="17"/>
  <c r="R10" i="17"/>
  <c r="N10" i="17"/>
  <c r="J10" i="17"/>
  <c r="H10" i="17"/>
  <c r="F10" i="17"/>
  <c r="C10" i="17"/>
  <c r="F8" i="17"/>
  <c r="C8" i="17"/>
  <c r="Q7" i="17"/>
  <c r="F7" i="17"/>
  <c r="C7" i="17"/>
  <c r="O6" i="17"/>
  <c r="M6" i="17"/>
  <c r="L6" i="17"/>
  <c r="F6" i="17"/>
  <c r="C6" i="17"/>
  <c r="M5" i="17"/>
  <c r="F5" i="17"/>
  <c r="C5" i="17"/>
  <c r="O3" i="17"/>
  <c r="H3" i="17"/>
  <c r="H1" i="17"/>
  <c r="M29" i="16"/>
  <c r="C28" i="16"/>
  <c r="C27" i="16"/>
  <c r="C26" i="16"/>
  <c r="C25" i="16"/>
  <c r="C24" i="16"/>
  <c r="O22" i="16"/>
  <c r="O29" i="16" s="1"/>
  <c r="M22" i="16"/>
  <c r="L22" i="16"/>
  <c r="E22" i="16"/>
  <c r="C29" i="16" s="1"/>
  <c r="D22" i="16"/>
  <c r="C22" i="16"/>
  <c r="C21" i="16"/>
  <c r="C18" i="16"/>
  <c r="C16" i="16"/>
  <c r="C17" i="16" s="1"/>
  <c r="K15" i="16"/>
  <c r="M14" i="16"/>
  <c r="M15" i="16" s="1"/>
  <c r="C13" i="16"/>
  <c r="C14" i="16" s="1"/>
  <c r="C15" i="16" s="1"/>
  <c r="I15" i="16" s="1"/>
  <c r="R10" i="16"/>
  <c r="N10" i="16"/>
  <c r="J10" i="16"/>
  <c r="H10" i="16"/>
  <c r="F10" i="16"/>
  <c r="C10" i="16"/>
  <c r="F8" i="16"/>
  <c r="C8" i="16"/>
  <c r="Q7" i="16"/>
  <c r="F7" i="16"/>
  <c r="C7" i="16"/>
  <c r="O6" i="16"/>
  <c r="M6" i="16"/>
  <c r="L6" i="16"/>
  <c r="F6" i="16"/>
  <c r="C6" i="16"/>
  <c r="M5" i="16"/>
  <c r="F5" i="16"/>
  <c r="C5" i="16"/>
  <c r="O3" i="16"/>
  <c r="H3" i="16"/>
  <c r="H1" i="16"/>
  <c r="O29" i="15"/>
  <c r="M29" i="15"/>
  <c r="C28" i="15"/>
  <c r="C27" i="15"/>
  <c r="C26" i="15"/>
  <c r="C25" i="15"/>
  <c r="C24" i="15"/>
  <c r="O22" i="15"/>
  <c r="M22" i="15"/>
  <c r="L22" i="15"/>
  <c r="E22" i="15"/>
  <c r="C29" i="15" s="1"/>
  <c r="D22" i="15"/>
  <c r="C22" i="15"/>
  <c r="C21" i="15"/>
  <c r="G19" i="15"/>
  <c r="O18" i="15"/>
  <c r="M18" i="15"/>
  <c r="I18" i="15"/>
  <c r="K18" i="15" s="1"/>
  <c r="G18" i="15"/>
  <c r="F18" i="15"/>
  <c r="C18" i="15"/>
  <c r="C19" i="15" s="1"/>
  <c r="F19" i="15" s="1"/>
  <c r="O17" i="15"/>
  <c r="M17" i="15"/>
  <c r="C17" i="15"/>
  <c r="C16" i="15"/>
  <c r="M15" i="15"/>
  <c r="K15" i="15"/>
  <c r="C15" i="15"/>
  <c r="M14" i="15"/>
  <c r="C13" i="15"/>
  <c r="C14" i="15" s="1"/>
  <c r="R10" i="15"/>
  <c r="N10" i="15"/>
  <c r="J10" i="15"/>
  <c r="H10" i="15"/>
  <c r="F10" i="15"/>
  <c r="C10" i="15"/>
  <c r="F8" i="15"/>
  <c r="C8" i="15"/>
  <c r="Q7" i="15"/>
  <c r="F7" i="15"/>
  <c r="C7" i="15"/>
  <c r="O6" i="15"/>
  <c r="M6" i="15"/>
  <c r="L6" i="15"/>
  <c r="F6" i="15"/>
  <c r="C6" i="15"/>
  <c r="M5" i="15"/>
  <c r="F5" i="15"/>
  <c r="C5" i="15"/>
  <c r="O3" i="15"/>
  <c r="H3" i="15"/>
  <c r="H1" i="15"/>
  <c r="M29" i="14"/>
  <c r="C28" i="14"/>
  <c r="C27" i="14"/>
  <c r="C26" i="14"/>
  <c r="C25" i="14"/>
  <c r="C24" i="14"/>
  <c r="O22" i="14"/>
  <c r="O29" i="14" s="1"/>
  <c r="M22" i="14"/>
  <c r="L22" i="14"/>
  <c r="E22" i="14"/>
  <c r="C29" i="14" s="1"/>
  <c r="D22" i="14"/>
  <c r="C22" i="14"/>
  <c r="C21" i="14"/>
  <c r="G19" i="14"/>
  <c r="O18" i="14"/>
  <c r="I18" i="14"/>
  <c r="K18" i="14" s="1"/>
  <c r="G18" i="14"/>
  <c r="C18" i="14"/>
  <c r="F18" i="14" s="1"/>
  <c r="O17" i="14"/>
  <c r="M17" i="14"/>
  <c r="M18" i="14" s="1"/>
  <c r="C16" i="14"/>
  <c r="C17" i="14" s="1"/>
  <c r="M15" i="14"/>
  <c r="M14" i="14"/>
  <c r="C13" i="14"/>
  <c r="R10" i="14"/>
  <c r="N10" i="14"/>
  <c r="J10" i="14"/>
  <c r="H10" i="14"/>
  <c r="F10" i="14"/>
  <c r="C10" i="14"/>
  <c r="F8" i="14"/>
  <c r="C8" i="14"/>
  <c r="Q7" i="14"/>
  <c r="F7" i="14"/>
  <c r="C7" i="14"/>
  <c r="O6" i="14"/>
  <c r="M6" i="14"/>
  <c r="L6" i="14"/>
  <c r="F6" i="14"/>
  <c r="C6" i="14"/>
  <c r="M5" i="14"/>
  <c r="F5" i="14"/>
  <c r="C5" i="14"/>
  <c r="O3" i="14"/>
  <c r="H3" i="14"/>
  <c r="H1" i="14"/>
  <c r="M29" i="13"/>
  <c r="C29" i="13"/>
  <c r="C28" i="13"/>
  <c r="C27" i="13"/>
  <c r="C26" i="13"/>
  <c r="C25" i="13"/>
  <c r="C24" i="13"/>
  <c r="O22" i="13"/>
  <c r="O29" i="13" s="1"/>
  <c r="M22" i="13"/>
  <c r="L22" i="13"/>
  <c r="E22" i="13"/>
  <c r="D22" i="13"/>
  <c r="C22" i="13"/>
  <c r="C21" i="13"/>
  <c r="I18" i="13"/>
  <c r="K18" i="13" s="1"/>
  <c r="C18" i="13"/>
  <c r="G19" i="13" s="1"/>
  <c r="O17" i="13"/>
  <c r="C16" i="13"/>
  <c r="C17" i="13" s="1"/>
  <c r="I15" i="13"/>
  <c r="M14" i="13"/>
  <c r="M15" i="13" s="1"/>
  <c r="C14" i="13"/>
  <c r="C15" i="13" s="1"/>
  <c r="F15" i="13" s="1"/>
  <c r="C13" i="13"/>
  <c r="K15" i="13" s="1"/>
  <c r="R10" i="13"/>
  <c r="N10" i="13"/>
  <c r="J10" i="13"/>
  <c r="H10" i="13"/>
  <c r="F10" i="13"/>
  <c r="C10" i="13"/>
  <c r="F8" i="13"/>
  <c r="C8" i="13"/>
  <c r="Q7" i="13"/>
  <c r="F7" i="13"/>
  <c r="C7" i="13"/>
  <c r="O6" i="13"/>
  <c r="M6" i="13"/>
  <c r="L6" i="13"/>
  <c r="F6" i="13"/>
  <c r="C6" i="13"/>
  <c r="M5" i="13"/>
  <c r="F5" i="13"/>
  <c r="C5" i="13"/>
  <c r="O3" i="13"/>
  <c r="H3" i="13"/>
  <c r="H1" i="13"/>
  <c r="M29" i="12"/>
  <c r="C28" i="12"/>
  <c r="C27" i="12"/>
  <c r="C26" i="12"/>
  <c r="C25" i="12"/>
  <c r="C24" i="12"/>
  <c r="O22" i="12"/>
  <c r="O29" i="12" s="1"/>
  <c r="M22" i="12"/>
  <c r="L22" i="12"/>
  <c r="E22" i="12"/>
  <c r="C29" i="12" s="1"/>
  <c r="D22" i="12"/>
  <c r="C22" i="12"/>
  <c r="C21" i="12"/>
  <c r="F18" i="12"/>
  <c r="C18" i="12"/>
  <c r="C19" i="12" s="1"/>
  <c r="F19" i="12" s="1"/>
  <c r="C17" i="12"/>
  <c r="C16" i="12"/>
  <c r="K15" i="12"/>
  <c r="C15" i="12"/>
  <c r="I15" i="12" s="1"/>
  <c r="M14" i="12"/>
  <c r="M15" i="12" s="1"/>
  <c r="C14" i="12"/>
  <c r="C13" i="12"/>
  <c r="R10" i="12"/>
  <c r="N10" i="12"/>
  <c r="J10" i="12"/>
  <c r="H10" i="12"/>
  <c r="F10" i="12"/>
  <c r="C10" i="12"/>
  <c r="F8" i="12"/>
  <c r="C8" i="12"/>
  <c r="Q7" i="12"/>
  <c r="F7" i="12"/>
  <c r="C7" i="12"/>
  <c r="O6" i="12"/>
  <c r="M6" i="12"/>
  <c r="L6" i="12"/>
  <c r="F6" i="12"/>
  <c r="C6" i="12"/>
  <c r="M5" i="12"/>
  <c r="F5" i="12"/>
  <c r="C5" i="12"/>
  <c r="O3" i="12"/>
  <c r="H3" i="12"/>
  <c r="H1" i="12"/>
  <c r="M29" i="11"/>
  <c r="C28" i="11"/>
  <c r="C27" i="11"/>
  <c r="C26" i="11"/>
  <c r="C25" i="11"/>
  <c r="C24" i="11"/>
  <c r="O22" i="11"/>
  <c r="O29" i="11" s="1"/>
  <c r="M22" i="11"/>
  <c r="L22" i="11"/>
  <c r="E22" i="11"/>
  <c r="C29" i="11" s="1"/>
  <c r="D22" i="11"/>
  <c r="C22" i="11"/>
  <c r="C21" i="11"/>
  <c r="G19" i="11"/>
  <c r="O18" i="11"/>
  <c r="I18" i="11"/>
  <c r="K18" i="11" s="1"/>
  <c r="G18" i="11"/>
  <c r="C18" i="11"/>
  <c r="F18" i="11" s="1"/>
  <c r="O17" i="11"/>
  <c r="M17" i="11"/>
  <c r="M18" i="11" s="1"/>
  <c r="C16" i="11"/>
  <c r="C17" i="11" s="1"/>
  <c r="M15" i="11"/>
  <c r="M14" i="11"/>
  <c r="C13" i="11"/>
  <c r="K15" i="11" s="1"/>
  <c r="R10" i="11"/>
  <c r="N10" i="11"/>
  <c r="J10" i="11"/>
  <c r="H10" i="11"/>
  <c r="F10" i="11"/>
  <c r="C10" i="11"/>
  <c r="F8" i="11"/>
  <c r="C8" i="11"/>
  <c r="Q7" i="11"/>
  <c r="F7" i="11"/>
  <c r="C7" i="11"/>
  <c r="O6" i="11"/>
  <c r="M6" i="11"/>
  <c r="L6" i="11"/>
  <c r="F6" i="11"/>
  <c r="C6" i="11"/>
  <c r="M5" i="11"/>
  <c r="F5" i="11"/>
  <c r="C5" i="11"/>
  <c r="O3" i="11"/>
  <c r="H3" i="11"/>
  <c r="H1" i="11"/>
  <c r="M29" i="10"/>
  <c r="C29" i="10"/>
  <c r="C28" i="10"/>
  <c r="C27" i="10"/>
  <c r="C26" i="10"/>
  <c r="C25" i="10"/>
  <c r="C24" i="10"/>
  <c r="O22" i="10"/>
  <c r="O29" i="10" s="1"/>
  <c r="M22" i="10"/>
  <c r="L22" i="10"/>
  <c r="E22" i="10"/>
  <c r="D22" i="10"/>
  <c r="C22" i="10"/>
  <c r="C21" i="10"/>
  <c r="O18" i="10"/>
  <c r="I18" i="10"/>
  <c r="K18" i="10" s="1"/>
  <c r="G18" i="10"/>
  <c r="C18" i="10"/>
  <c r="G19" i="10" s="1"/>
  <c r="O17" i="10"/>
  <c r="M17" i="10"/>
  <c r="M18" i="10" s="1"/>
  <c r="C16" i="10"/>
  <c r="C17" i="10" s="1"/>
  <c r="M15" i="10"/>
  <c r="M14" i="10"/>
  <c r="C14" i="10"/>
  <c r="C15" i="10" s="1"/>
  <c r="C13" i="10"/>
  <c r="K15" i="10" s="1"/>
  <c r="R10" i="10"/>
  <c r="N10" i="10"/>
  <c r="J10" i="10"/>
  <c r="H10" i="10"/>
  <c r="F10" i="10"/>
  <c r="C10" i="10"/>
  <c r="F8" i="10"/>
  <c r="C8" i="10"/>
  <c r="Q7" i="10"/>
  <c r="F7" i="10"/>
  <c r="C7" i="10"/>
  <c r="O6" i="10"/>
  <c r="M6" i="10"/>
  <c r="L6" i="10"/>
  <c r="F6" i="10"/>
  <c r="C6" i="10"/>
  <c r="M5" i="10"/>
  <c r="F5" i="10"/>
  <c r="C5" i="10"/>
  <c r="O3" i="10"/>
  <c r="H3" i="10"/>
  <c r="H1" i="10"/>
  <c r="M29" i="9"/>
  <c r="C28" i="9"/>
  <c r="C27" i="9"/>
  <c r="C26" i="9"/>
  <c r="C25" i="9"/>
  <c r="C24" i="9"/>
  <c r="O22" i="9"/>
  <c r="O29" i="9" s="1"/>
  <c r="M22" i="9"/>
  <c r="L22" i="9"/>
  <c r="E22" i="9"/>
  <c r="C29" i="9" s="1"/>
  <c r="D22" i="9"/>
  <c r="C22" i="9"/>
  <c r="C21" i="9"/>
  <c r="C18" i="9"/>
  <c r="I18" i="9" s="1"/>
  <c r="K18" i="9" s="1"/>
  <c r="C16" i="9"/>
  <c r="C17" i="9" s="1"/>
  <c r="M14" i="9"/>
  <c r="M15" i="9" s="1"/>
  <c r="C13" i="9"/>
  <c r="C14" i="9" s="1"/>
  <c r="C15" i="9" s="1"/>
  <c r="R10" i="9"/>
  <c r="N10" i="9"/>
  <c r="J10" i="9"/>
  <c r="H10" i="9"/>
  <c r="F10" i="9"/>
  <c r="C10" i="9"/>
  <c r="F8" i="9"/>
  <c r="C8" i="9"/>
  <c r="Q7" i="9"/>
  <c r="F7" i="9"/>
  <c r="C7" i="9"/>
  <c r="O6" i="9"/>
  <c r="M6" i="9"/>
  <c r="L6" i="9"/>
  <c r="F6" i="9"/>
  <c r="C6" i="9"/>
  <c r="M5" i="9"/>
  <c r="F5" i="9"/>
  <c r="C5" i="9"/>
  <c r="O3" i="9"/>
  <c r="H3" i="9"/>
  <c r="H1" i="9"/>
  <c r="M29" i="8"/>
  <c r="C29" i="8"/>
  <c r="C28" i="8"/>
  <c r="C27" i="8"/>
  <c r="C26" i="8"/>
  <c r="C25" i="8"/>
  <c r="C24" i="8"/>
  <c r="O22" i="8"/>
  <c r="O29" i="8" s="1"/>
  <c r="M22" i="8"/>
  <c r="L22" i="8"/>
  <c r="E22" i="8"/>
  <c r="D22" i="8"/>
  <c r="C22" i="8"/>
  <c r="C21" i="8"/>
  <c r="I18" i="8"/>
  <c r="K18" i="8" s="1"/>
  <c r="F18" i="8"/>
  <c r="C18" i="8"/>
  <c r="C19" i="8" s="1"/>
  <c r="F19" i="8" s="1"/>
  <c r="O17" i="8"/>
  <c r="C17" i="8"/>
  <c r="C16" i="8"/>
  <c r="K15" i="8"/>
  <c r="C15" i="8"/>
  <c r="I15" i="8" s="1"/>
  <c r="M14" i="8"/>
  <c r="M15" i="8" s="1"/>
  <c r="C14" i="8"/>
  <c r="C13" i="8"/>
  <c r="R10" i="8"/>
  <c r="N10" i="8"/>
  <c r="J10" i="8"/>
  <c r="H10" i="8"/>
  <c r="F10" i="8"/>
  <c r="C10" i="8"/>
  <c r="F8" i="8"/>
  <c r="C8" i="8"/>
  <c r="Q7" i="8"/>
  <c r="F7" i="8"/>
  <c r="C7" i="8"/>
  <c r="O6" i="8"/>
  <c r="M6" i="8"/>
  <c r="L6" i="8"/>
  <c r="F6" i="8"/>
  <c r="C6" i="8"/>
  <c r="M5" i="8"/>
  <c r="F5" i="8"/>
  <c r="C5" i="8"/>
  <c r="O3" i="8"/>
  <c r="H3" i="8"/>
  <c r="H1" i="8"/>
  <c r="M29" i="7"/>
  <c r="C28" i="7"/>
  <c r="C27" i="7"/>
  <c r="C26" i="7"/>
  <c r="C25" i="7"/>
  <c r="C24" i="7"/>
  <c r="O22" i="7"/>
  <c r="O29" i="7" s="1"/>
  <c r="M22" i="7"/>
  <c r="L22" i="7"/>
  <c r="E22" i="7"/>
  <c r="C29" i="7" s="1"/>
  <c r="D22" i="7"/>
  <c r="C22" i="7"/>
  <c r="C21" i="7"/>
  <c r="G19" i="7"/>
  <c r="O18" i="7"/>
  <c r="G18" i="7"/>
  <c r="C18" i="7"/>
  <c r="F18" i="7" s="1"/>
  <c r="M17" i="7"/>
  <c r="M18" i="7" s="1"/>
  <c r="C16" i="7"/>
  <c r="C17" i="7" s="1"/>
  <c r="M15" i="7"/>
  <c r="M14" i="7"/>
  <c r="C13" i="7"/>
  <c r="K15" i="7" s="1"/>
  <c r="R10" i="7"/>
  <c r="N10" i="7"/>
  <c r="J10" i="7"/>
  <c r="H10" i="7"/>
  <c r="F10" i="7"/>
  <c r="C10" i="7"/>
  <c r="F8" i="7"/>
  <c r="C8" i="7"/>
  <c r="Q7" i="7"/>
  <c r="F7" i="7"/>
  <c r="C7" i="7"/>
  <c r="O6" i="7"/>
  <c r="M6" i="7"/>
  <c r="L6" i="7"/>
  <c r="F6" i="7"/>
  <c r="C6" i="7"/>
  <c r="M5" i="7"/>
  <c r="F5" i="7"/>
  <c r="C5" i="7"/>
  <c r="O3" i="7"/>
  <c r="H3" i="7"/>
  <c r="H1" i="7"/>
  <c r="M29" i="6"/>
  <c r="C29" i="6"/>
  <c r="C28" i="6"/>
  <c r="C27" i="6"/>
  <c r="C26" i="6"/>
  <c r="C25" i="6"/>
  <c r="C24" i="6"/>
  <c r="O22" i="6"/>
  <c r="O29" i="6" s="1"/>
  <c r="M22" i="6"/>
  <c r="L22" i="6"/>
  <c r="E22" i="6"/>
  <c r="D22" i="6"/>
  <c r="C22" i="6"/>
  <c r="C21" i="6"/>
  <c r="G19" i="6"/>
  <c r="O18" i="6"/>
  <c r="M18" i="6"/>
  <c r="I18" i="6"/>
  <c r="K18" i="6" s="1"/>
  <c r="G18" i="6"/>
  <c r="F18" i="6"/>
  <c r="C18" i="6"/>
  <c r="C19" i="6" s="1"/>
  <c r="F19" i="6" s="1"/>
  <c r="O17" i="6"/>
  <c r="M17" i="6"/>
  <c r="C17" i="6"/>
  <c r="C16" i="6"/>
  <c r="M15" i="6"/>
  <c r="K15" i="6"/>
  <c r="C15" i="6"/>
  <c r="I15" i="6" s="1"/>
  <c r="M14" i="6"/>
  <c r="C14" i="6"/>
  <c r="C13" i="6"/>
  <c r="R10" i="6"/>
  <c r="N10" i="6"/>
  <c r="J10" i="6"/>
  <c r="H10" i="6"/>
  <c r="F10" i="6"/>
  <c r="C10" i="6"/>
  <c r="F8" i="6"/>
  <c r="C8" i="6"/>
  <c r="Q7" i="6"/>
  <c r="F7" i="6"/>
  <c r="C7" i="6"/>
  <c r="O6" i="6"/>
  <c r="M6" i="6"/>
  <c r="L6" i="6"/>
  <c r="F6" i="6"/>
  <c r="C6" i="6"/>
  <c r="M5" i="6"/>
  <c r="F5" i="6"/>
  <c r="C5" i="6"/>
  <c r="O3" i="6"/>
  <c r="H3" i="6"/>
  <c r="H1" i="6"/>
  <c r="M29" i="5"/>
  <c r="C28" i="5"/>
  <c r="C27" i="5"/>
  <c r="C26" i="5"/>
  <c r="C25" i="5"/>
  <c r="C24" i="5"/>
  <c r="O22" i="5"/>
  <c r="O29" i="5" s="1"/>
  <c r="M22" i="5"/>
  <c r="L22" i="5"/>
  <c r="E22" i="5"/>
  <c r="C29" i="5" s="1"/>
  <c r="D22" i="5"/>
  <c r="C22" i="5"/>
  <c r="C21" i="5"/>
  <c r="C16" i="5"/>
  <c r="C17" i="5" s="1"/>
  <c r="M14" i="5"/>
  <c r="M15" i="5" s="1"/>
  <c r="C13" i="5"/>
  <c r="C14" i="5" s="1"/>
  <c r="C15" i="5" s="1"/>
  <c r="R10" i="5"/>
  <c r="N10" i="5"/>
  <c r="J10" i="5"/>
  <c r="H10" i="5"/>
  <c r="F10" i="5"/>
  <c r="C10" i="5"/>
  <c r="F8" i="5"/>
  <c r="C8" i="5"/>
  <c r="Q7" i="5"/>
  <c r="F7" i="5"/>
  <c r="C7" i="5"/>
  <c r="O6" i="5"/>
  <c r="M6" i="5"/>
  <c r="L6" i="5"/>
  <c r="F6" i="5"/>
  <c r="C6" i="5"/>
  <c r="M5" i="5"/>
  <c r="F5" i="5"/>
  <c r="C5" i="5"/>
  <c r="O3" i="5"/>
  <c r="H3" i="5"/>
  <c r="H1" i="5"/>
  <c r="C31" i="4"/>
  <c r="C32" i="4" s="1"/>
  <c r="N31" i="4" s="1"/>
  <c r="M29" i="4"/>
  <c r="C28" i="4"/>
  <c r="C27" i="4"/>
  <c r="C26" i="4"/>
  <c r="C25" i="4"/>
  <c r="C24" i="4"/>
  <c r="O22" i="4"/>
  <c r="O29" i="4" s="1"/>
  <c r="M22" i="4"/>
  <c r="L22" i="4"/>
  <c r="E22" i="4"/>
  <c r="C29" i="4" s="1"/>
  <c r="D22" i="4"/>
  <c r="C22" i="4"/>
  <c r="C21" i="4"/>
  <c r="C16" i="4"/>
  <c r="C17" i="4" s="1"/>
  <c r="M14" i="4"/>
  <c r="M15" i="4" s="1"/>
  <c r="C13" i="4"/>
  <c r="C14" i="4" s="1"/>
  <c r="C15" i="4" s="1"/>
  <c r="R10" i="4"/>
  <c r="N10" i="4"/>
  <c r="J10" i="4"/>
  <c r="H10" i="4"/>
  <c r="F10" i="4"/>
  <c r="C10" i="4"/>
  <c r="F8" i="4"/>
  <c r="C8" i="4"/>
  <c r="Q7" i="4"/>
  <c r="F7" i="4"/>
  <c r="C7" i="4"/>
  <c r="O6" i="4"/>
  <c r="M6" i="4"/>
  <c r="L6" i="4"/>
  <c r="F6" i="4"/>
  <c r="C6" i="4"/>
  <c r="M5" i="4"/>
  <c r="F5" i="4"/>
  <c r="C5" i="4"/>
  <c r="O3" i="4"/>
  <c r="H3" i="4"/>
  <c r="H1" i="4"/>
  <c r="H38" i="3" l="1"/>
  <c r="H32" i="3"/>
  <c r="O38" i="3"/>
  <c r="O37" i="3"/>
  <c r="K32" i="3"/>
  <c r="K31" i="3"/>
  <c r="K38" i="3"/>
  <c r="K37" i="3"/>
  <c r="K15" i="19"/>
  <c r="C32" i="19"/>
  <c r="C32" i="18"/>
  <c r="C32" i="17"/>
  <c r="N37" i="16"/>
  <c r="N31" i="16"/>
  <c r="C37" i="16"/>
  <c r="J38" i="16"/>
  <c r="J37" i="16"/>
  <c r="J32" i="16"/>
  <c r="J31" i="16"/>
  <c r="H37" i="16"/>
  <c r="H31" i="16"/>
  <c r="C38" i="16"/>
  <c r="C32" i="15"/>
  <c r="N37" i="14"/>
  <c r="N31" i="14"/>
  <c r="C37" i="14"/>
  <c r="J38" i="14"/>
  <c r="J37" i="14"/>
  <c r="J32" i="14"/>
  <c r="J31" i="14"/>
  <c r="H37" i="14"/>
  <c r="H31" i="14"/>
  <c r="C38" i="14"/>
  <c r="C32" i="13"/>
  <c r="N37" i="12"/>
  <c r="N31" i="12"/>
  <c r="J38" i="12"/>
  <c r="J37" i="12"/>
  <c r="J32" i="12"/>
  <c r="J31" i="12"/>
  <c r="C37" i="12"/>
  <c r="H37" i="12"/>
  <c r="H31" i="12"/>
  <c r="C38" i="12"/>
  <c r="C32" i="11"/>
  <c r="C32" i="10"/>
  <c r="C32" i="9"/>
  <c r="C32" i="8"/>
  <c r="C32" i="7"/>
  <c r="C32" i="6"/>
  <c r="C32" i="5"/>
  <c r="G15" i="4"/>
  <c r="Q15" i="4" s="1"/>
  <c r="Q18" i="4" s="1"/>
  <c r="C18" i="4" s="1"/>
  <c r="C38" i="4"/>
  <c r="H31" i="4" s="1"/>
  <c r="K15" i="4"/>
  <c r="I15" i="19"/>
  <c r="F15" i="19"/>
  <c r="G15" i="19"/>
  <c r="Q15" i="19" s="1"/>
  <c r="Q18" i="19" s="1"/>
  <c r="C18" i="19" s="1"/>
  <c r="C19" i="19" s="1"/>
  <c r="F19" i="19" s="1"/>
  <c r="K15" i="14"/>
  <c r="C14" i="14"/>
  <c r="C15" i="14" s="1"/>
  <c r="I15" i="15"/>
  <c r="G15" i="15"/>
  <c r="Q15" i="15" s="1"/>
  <c r="Q18" i="15" s="1"/>
  <c r="F15" i="15"/>
  <c r="I18" i="16"/>
  <c r="K18" i="16" s="1"/>
  <c r="O17" i="16"/>
  <c r="F18" i="16"/>
  <c r="G19" i="16"/>
  <c r="O18" i="16"/>
  <c r="G18" i="16"/>
  <c r="M17" i="16"/>
  <c r="M18" i="16" s="1"/>
  <c r="F15" i="17"/>
  <c r="I15" i="17"/>
  <c r="K15" i="18"/>
  <c r="C14" i="18"/>
  <c r="C15" i="18" s="1"/>
  <c r="G15" i="16"/>
  <c r="Q15" i="16" s="1"/>
  <c r="Q18" i="16" s="1"/>
  <c r="F15" i="16"/>
  <c r="G15" i="13"/>
  <c r="Q15" i="13" s="1"/>
  <c r="Q18" i="13" s="1"/>
  <c r="C19" i="16"/>
  <c r="F19" i="16" s="1"/>
  <c r="C19" i="17"/>
  <c r="F19" i="17" s="1"/>
  <c r="F18" i="13"/>
  <c r="C19" i="14"/>
  <c r="F19" i="14" s="1"/>
  <c r="F18" i="17"/>
  <c r="C19" i="18"/>
  <c r="F19" i="18" s="1"/>
  <c r="C19" i="13"/>
  <c r="F19" i="13" s="1"/>
  <c r="M17" i="13"/>
  <c r="M18" i="13" s="1"/>
  <c r="G18" i="13"/>
  <c r="O18" i="13"/>
  <c r="M17" i="17"/>
  <c r="M18" i="17" s="1"/>
  <c r="G18" i="17"/>
  <c r="O18" i="17"/>
  <c r="G15" i="9"/>
  <c r="Q15" i="9" s="1"/>
  <c r="Q18" i="9" s="1"/>
  <c r="F15" i="9"/>
  <c r="I15" i="9"/>
  <c r="F15" i="10"/>
  <c r="G15" i="10"/>
  <c r="Q15" i="10" s="1"/>
  <c r="Q18" i="10" s="1"/>
  <c r="I15" i="10"/>
  <c r="K15" i="9"/>
  <c r="F18" i="9"/>
  <c r="C19" i="10"/>
  <c r="F19" i="10" s="1"/>
  <c r="C14" i="11"/>
  <c r="C15" i="11" s="1"/>
  <c r="F15" i="12"/>
  <c r="M17" i="12"/>
  <c r="M18" i="12" s="1"/>
  <c r="G18" i="12"/>
  <c r="O18" i="12"/>
  <c r="G19" i="12"/>
  <c r="M17" i="9"/>
  <c r="M18" i="9" s="1"/>
  <c r="G18" i="9"/>
  <c r="O18" i="9"/>
  <c r="G19" i="9"/>
  <c r="F18" i="10"/>
  <c r="C19" i="11"/>
  <c r="F19" i="11" s="1"/>
  <c r="G15" i="12"/>
  <c r="Q15" i="12" s="1"/>
  <c r="Q18" i="12" s="1"/>
  <c r="O17" i="12"/>
  <c r="I18" i="12"/>
  <c r="K18" i="12" s="1"/>
  <c r="C19" i="9"/>
  <c r="F19" i="9" s="1"/>
  <c r="O17" i="9"/>
  <c r="C14" i="7"/>
  <c r="C15" i="7" s="1"/>
  <c r="O17" i="7"/>
  <c r="I18" i="7"/>
  <c r="K18" i="7" s="1"/>
  <c r="F15" i="8"/>
  <c r="M17" i="8"/>
  <c r="M18" i="8" s="1"/>
  <c r="G18" i="8"/>
  <c r="O18" i="8"/>
  <c r="G19" i="8"/>
  <c r="G15" i="8"/>
  <c r="Q15" i="8" s="1"/>
  <c r="Q18" i="8" s="1"/>
  <c r="C19" i="7"/>
  <c r="F19" i="7" s="1"/>
  <c r="F15" i="6"/>
  <c r="G15" i="6"/>
  <c r="Q15" i="6" s="1"/>
  <c r="Q18" i="6" s="1"/>
  <c r="K15" i="5"/>
  <c r="I15" i="5"/>
  <c r="G15" i="5"/>
  <c r="Q15" i="5" s="1"/>
  <c r="Q18" i="5" s="1"/>
  <c r="F15" i="5"/>
  <c r="I15" i="4"/>
  <c r="F15" i="4"/>
  <c r="J38" i="4"/>
  <c r="J37" i="4"/>
  <c r="N37" i="4"/>
  <c r="J32" i="4"/>
  <c r="N32" i="4" s="1"/>
  <c r="H37" i="4"/>
  <c r="C37" i="4"/>
  <c r="I18" i="19" l="1"/>
  <c r="K18" i="19" s="1"/>
  <c r="G18" i="19"/>
  <c r="O17" i="19" s="1"/>
  <c r="M17" i="19"/>
  <c r="M18" i="19" s="1"/>
  <c r="F18" i="19"/>
  <c r="H37" i="19"/>
  <c r="H31" i="19"/>
  <c r="C37" i="19"/>
  <c r="N37" i="19"/>
  <c r="N31" i="19"/>
  <c r="J38" i="19"/>
  <c r="J37" i="19"/>
  <c r="J32" i="19"/>
  <c r="J31" i="19"/>
  <c r="J38" i="18"/>
  <c r="J37" i="18"/>
  <c r="J32" i="18"/>
  <c r="J31" i="18"/>
  <c r="H37" i="18"/>
  <c r="H31" i="18"/>
  <c r="C37" i="18"/>
  <c r="N37" i="18"/>
  <c r="N31" i="18"/>
  <c r="J38" i="17"/>
  <c r="J37" i="17"/>
  <c r="J32" i="17"/>
  <c r="J31" i="17"/>
  <c r="H37" i="17"/>
  <c r="H31" i="17"/>
  <c r="C37" i="17"/>
  <c r="N37" i="17"/>
  <c r="N31" i="17"/>
  <c r="N38" i="16"/>
  <c r="N32" i="16"/>
  <c r="H38" i="16"/>
  <c r="H32" i="16"/>
  <c r="H37" i="15"/>
  <c r="H31" i="15"/>
  <c r="C37" i="15"/>
  <c r="N37" i="15"/>
  <c r="N31" i="15"/>
  <c r="J38" i="15"/>
  <c r="J37" i="15"/>
  <c r="J32" i="15"/>
  <c r="J31" i="15"/>
  <c r="N38" i="14"/>
  <c r="N32" i="14"/>
  <c r="H38" i="14"/>
  <c r="H32" i="14"/>
  <c r="N37" i="13"/>
  <c r="N31" i="13"/>
  <c r="C37" i="13"/>
  <c r="J38" i="13"/>
  <c r="J37" i="13"/>
  <c r="J32" i="13"/>
  <c r="J31" i="13"/>
  <c r="H37" i="13"/>
  <c r="H31" i="13"/>
  <c r="N38" i="12"/>
  <c r="N32" i="12"/>
  <c r="H38" i="12"/>
  <c r="H32" i="12"/>
  <c r="N37" i="11"/>
  <c r="N31" i="11"/>
  <c r="J38" i="11"/>
  <c r="J37" i="11"/>
  <c r="J32" i="11"/>
  <c r="J31" i="11"/>
  <c r="H37" i="11"/>
  <c r="H31" i="11"/>
  <c r="C37" i="11"/>
  <c r="H37" i="10"/>
  <c r="H31" i="10"/>
  <c r="C37" i="10"/>
  <c r="N37" i="10"/>
  <c r="N31" i="10"/>
  <c r="J38" i="10"/>
  <c r="J37" i="10"/>
  <c r="J32" i="10"/>
  <c r="J31" i="10"/>
  <c r="N37" i="9"/>
  <c r="N31" i="9"/>
  <c r="J38" i="9"/>
  <c r="J37" i="9"/>
  <c r="J32" i="9"/>
  <c r="J31" i="9"/>
  <c r="C37" i="9"/>
  <c r="H37" i="9"/>
  <c r="H31" i="9"/>
  <c r="N37" i="8"/>
  <c r="N31" i="8"/>
  <c r="J38" i="8"/>
  <c r="J37" i="8"/>
  <c r="J32" i="8"/>
  <c r="J31" i="8"/>
  <c r="C37" i="8"/>
  <c r="H37" i="8"/>
  <c r="H31" i="8"/>
  <c r="H37" i="7"/>
  <c r="H31" i="7"/>
  <c r="C37" i="7"/>
  <c r="N37" i="7"/>
  <c r="N31" i="7"/>
  <c r="J38" i="7"/>
  <c r="J37" i="7"/>
  <c r="J32" i="7"/>
  <c r="J31" i="7"/>
  <c r="N37" i="6"/>
  <c r="N31" i="6"/>
  <c r="H37" i="6"/>
  <c r="H31" i="6"/>
  <c r="C37" i="6"/>
  <c r="J38" i="6"/>
  <c r="J37" i="6"/>
  <c r="J32" i="6"/>
  <c r="J31" i="6"/>
  <c r="N37" i="5"/>
  <c r="N31" i="5"/>
  <c r="J38" i="5"/>
  <c r="J37" i="5"/>
  <c r="J32" i="5"/>
  <c r="C37" i="5"/>
  <c r="H37" i="5"/>
  <c r="H31" i="5"/>
  <c r="N38" i="4"/>
  <c r="C18" i="5"/>
  <c r="J31" i="5" s="1"/>
  <c r="I15" i="18"/>
  <c r="G15" i="18"/>
  <c r="Q15" i="18" s="1"/>
  <c r="Q18" i="18" s="1"/>
  <c r="F15" i="18"/>
  <c r="I15" i="14"/>
  <c r="G15" i="14"/>
  <c r="Q15" i="14" s="1"/>
  <c r="Q18" i="14" s="1"/>
  <c r="F15" i="14"/>
  <c r="I15" i="11"/>
  <c r="G15" i="11"/>
  <c r="Q15" i="11" s="1"/>
  <c r="Q18" i="11" s="1"/>
  <c r="F15" i="11"/>
  <c r="I15" i="7"/>
  <c r="F15" i="7"/>
  <c r="G15" i="7"/>
  <c r="Q15" i="7" s="1"/>
  <c r="Q18" i="7" s="1"/>
  <c r="I18" i="4"/>
  <c r="K18" i="4" s="1"/>
  <c r="F18" i="4"/>
  <c r="C19" i="4"/>
  <c r="F19" i="4" s="1"/>
  <c r="G18" i="4"/>
  <c r="O17" i="4" s="1"/>
  <c r="M17" i="4"/>
  <c r="M18" i="4" s="1"/>
  <c r="J31" i="4"/>
  <c r="H32" i="4"/>
  <c r="H38" i="4"/>
  <c r="O18" i="19" l="1"/>
  <c r="G19" i="19"/>
  <c r="H38" i="19"/>
  <c r="H32" i="19"/>
  <c r="N38" i="19"/>
  <c r="N32" i="19"/>
  <c r="H38" i="18"/>
  <c r="H32" i="18"/>
  <c r="N38" i="18"/>
  <c r="N32" i="18"/>
  <c r="H38" i="17"/>
  <c r="H32" i="17"/>
  <c r="N38" i="17"/>
  <c r="N32" i="17"/>
  <c r="H38" i="15"/>
  <c r="H32" i="15"/>
  <c r="N38" i="15"/>
  <c r="N32" i="15"/>
  <c r="N38" i="13"/>
  <c r="N32" i="13"/>
  <c r="H38" i="13"/>
  <c r="H32" i="13"/>
  <c r="N38" i="11"/>
  <c r="N32" i="11"/>
  <c r="H38" i="11"/>
  <c r="H32" i="11"/>
  <c r="H38" i="10"/>
  <c r="H32" i="10"/>
  <c r="N38" i="10"/>
  <c r="N32" i="10"/>
  <c r="H38" i="9"/>
  <c r="H32" i="9"/>
  <c r="N38" i="9"/>
  <c r="N32" i="9"/>
  <c r="H38" i="8"/>
  <c r="H32" i="8"/>
  <c r="N38" i="8"/>
  <c r="N32" i="8"/>
  <c r="H38" i="7"/>
  <c r="H32" i="7"/>
  <c r="N38" i="7"/>
  <c r="N32" i="7"/>
  <c r="H38" i="6"/>
  <c r="H32" i="6"/>
  <c r="N38" i="6"/>
  <c r="N32" i="6"/>
  <c r="N38" i="5"/>
  <c r="N32" i="5"/>
  <c r="H38" i="5"/>
  <c r="H32" i="5"/>
  <c r="C19" i="5"/>
  <c r="F19" i="5" s="1"/>
  <c r="M17" i="5"/>
  <c r="M18" i="5" s="1"/>
  <c r="I18" i="5"/>
  <c r="K18" i="5" s="1"/>
  <c r="F18" i="5"/>
  <c r="G19" i="5"/>
  <c r="O18" i="5"/>
  <c r="G18" i="5"/>
  <c r="O17" i="5" s="1"/>
  <c r="G19" i="4"/>
  <c r="O18" i="4"/>
  <c r="M29" i="3" l="1"/>
  <c r="C28" i="3"/>
  <c r="C27" i="3"/>
  <c r="C26" i="3"/>
  <c r="C25" i="3"/>
  <c r="C24" i="3"/>
  <c r="O22" i="3"/>
  <c r="O29" i="3" s="1"/>
  <c r="M22" i="3"/>
  <c r="L22" i="3"/>
  <c r="E22" i="3"/>
  <c r="C29" i="3" s="1"/>
  <c r="D22" i="3"/>
  <c r="C22" i="3"/>
  <c r="C21" i="3"/>
  <c r="C16" i="3"/>
  <c r="C17" i="3" s="1"/>
  <c r="M14" i="3"/>
  <c r="M15" i="3" s="1"/>
  <c r="C13" i="3"/>
  <c r="C14" i="3" s="1"/>
  <c r="C15" i="3" s="1"/>
  <c r="R10" i="3"/>
  <c r="N10" i="3"/>
  <c r="J10" i="3"/>
  <c r="H10" i="3"/>
  <c r="F10" i="3"/>
  <c r="C10" i="3"/>
  <c r="F8" i="3"/>
  <c r="C8" i="3"/>
  <c r="Q7" i="3"/>
  <c r="F7" i="3"/>
  <c r="C7" i="3"/>
  <c r="O6" i="3"/>
  <c r="M6" i="3"/>
  <c r="L6" i="3"/>
  <c r="F6" i="3"/>
  <c r="C6" i="3"/>
  <c r="M5" i="3"/>
  <c r="F5" i="3"/>
  <c r="C5" i="3"/>
  <c r="O3" i="3"/>
  <c r="H3" i="3"/>
  <c r="H1" i="3"/>
  <c r="I15" i="3" l="1"/>
  <c r="G15" i="3"/>
  <c r="Q15" i="3" s="1"/>
  <c r="Q18" i="3" s="1"/>
  <c r="C18" i="3" s="1"/>
  <c r="M17" i="3" s="1"/>
  <c r="M18" i="3" s="1"/>
  <c r="K15" i="3"/>
  <c r="F15" i="3"/>
  <c r="N10" i="1"/>
  <c r="C13" i="1"/>
  <c r="C14" i="1" s="1"/>
  <c r="M14" i="1"/>
  <c r="C16" i="1"/>
  <c r="Q7" i="1"/>
  <c r="I18" i="3" l="1"/>
  <c r="K18" i="3" s="1"/>
  <c r="G18" i="3"/>
  <c r="O17" i="3" s="1"/>
  <c r="C19" i="3"/>
  <c r="F19" i="3" s="1"/>
  <c r="F18" i="3"/>
  <c r="O22" i="1"/>
  <c r="M22" i="1"/>
  <c r="L22" i="1"/>
  <c r="E22" i="1"/>
  <c r="D22" i="1"/>
  <c r="C22" i="1"/>
  <c r="G19" i="3" l="1"/>
  <c r="O18" i="3"/>
  <c r="M29" i="1"/>
  <c r="O29" i="1"/>
  <c r="H1" i="1"/>
  <c r="C31" i="1"/>
  <c r="C28" i="1"/>
  <c r="C27" i="1"/>
  <c r="C26" i="1"/>
  <c r="C25" i="1"/>
  <c r="C24" i="1"/>
  <c r="C21" i="1"/>
  <c r="C17" i="1"/>
  <c r="C15" i="1"/>
  <c r="I15" i="1" s="1"/>
  <c r="R10" i="1"/>
  <c r="J10" i="1"/>
  <c r="H10" i="1"/>
  <c r="F10" i="1"/>
  <c r="C10" i="1"/>
  <c r="M6" i="1"/>
  <c r="L6" i="1"/>
  <c r="F8" i="1"/>
  <c r="C8" i="1"/>
  <c r="F7" i="1"/>
  <c r="C7" i="1"/>
  <c r="O6" i="1"/>
  <c r="F6" i="1"/>
  <c r="C6" i="1"/>
  <c r="M5" i="1"/>
  <c r="F5" i="1"/>
  <c r="C5" i="1"/>
  <c r="O3" i="1"/>
  <c r="H3" i="1"/>
  <c r="G15" i="1" l="1"/>
  <c r="K15" i="1"/>
  <c r="C32" i="1"/>
  <c r="C38" i="1"/>
  <c r="F15" i="1"/>
  <c r="M15" i="1"/>
  <c r="Q15" i="1" l="1"/>
  <c r="Q18" i="1" s="1"/>
  <c r="C18" i="1" s="1"/>
  <c r="C19" i="1" s="1"/>
  <c r="J38" i="1"/>
  <c r="J37" i="1"/>
  <c r="H37" i="1"/>
  <c r="H31" i="1"/>
  <c r="C37" i="1"/>
  <c r="J32" i="1"/>
  <c r="I18" i="1" l="1"/>
  <c r="K18" i="1" s="1"/>
  <c r="J31" i="1"/>
  <c r="M17" i="1"/>
  <c r="M18" i="1" s="1"/>
  <c r="F18" i="1"/>
  <c r="G18" i="1"/>
  <c r="G19" i="1" s="1"/>
  <c r="F19" i="1"/>
  <c r="H32" i="1"/>
  <c r="H38" i="1"/>
  <c r="C29" i="1"/>
  <c r="O18" i="1" l="1"/>
  <c r="O1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O4" authorId="0" shapeId="0" xr:uid="{F1DD8FEB-6CF9-4B61-91BA-623329C99BF7}">
      <text>
        <r>
          <rPr>
            <sz val="9"/>
            <color indexed="81"/>
            <rFont val="Tahoma"/>
            <family val="2"/>
          </rPr>
          <t>1. Isi tanggal Pengajuan petty cash
1 okt 24 / 1 oct 24</t>
        </r>
      </text>
    </comment>
    <comment ref="G5" authorId="0" shapeId="0" xr:uid="{831560AB-B41E-4771-9795-2C3B54051A30}">
      <text>
        <r>
          <rPr>
            <sz val="9"/>
            <color indexed="81"/>
            <rFont val="Tahoma"/>
            <family val="2"/>
          </rPr>
          <t>2. Isi unit kerja pengaju</t>
        </r>
      </text>
    </comment>
    <comment ref="O5" authorId="0" shapeId="0" xr:uid="{329CB919-8349-4FFB-93AD-4BA92778E0C6}">
      <text>
        <r>
          <rPr>
            <sz val="9"/>
            <color indexed="81"/>
            <rFont val="Tahoma"/>
            <family val="2"/>
          </rPr>
          <t>3. Isi nama gedung (UC 01/TB 20/UF 12) / nama kota</t>
        </r>
      </text>
    </comment>
    <comment ref="G6" authorId="0" shapeId="0" xr:uid="{023A2A0A-2653-4B2C-AB13-65E7826C2DB9}">
      <text>
        <r>
          <rPr>
            <sz val="9"/>
            <color indexed="81"/>
            <rFont val="Tahoma"/>
            <family val="2"/>
          </rPr>
          <t>4. Isi nama department</t>
        </r>
      </text>
    </comment>
    <comment ref="G7" authorId="0" shapeId="0" xr:uid="{AC8FCD92-9CC6-4B36-AB4E-144540C6D36A}">
      <text>
        <r>
          <rPr>
            <sz val="9"/>
            <color indexed="81"/>
            <rFont val="Tahoma"/>
            <family val="2"/>
          </rPr>
          <t>5. Isi nama karyawan</t>
        </r>
      </text>
    </comment>
    <comment ref="L7" authorId="0" shapeId="0" xr:uid="{85C2F03A-53ED-431F-B5C1-F8D9AB42C4C9}">
      <text>
        <r>
          <rPr>
            <sz val="9"/>
            <color indexed="81"/>
            <rFont val="Tahoma"/>
            <family val="2"/>
          </rPr>
          <t>7. Isi keterangan keperluan secara umum</t>
        </r>
      </text>
    </comment>
    <comment ref="G8" authorId="0" shapeId="0" xr:uid="{6441AAEA-7483-4319-AD22-5717097B5F2F}">
      <text>
        <r>
          <rPr>
            <sz val="9"/>
            <color indexed="81"/>
            <rFont val="Tahoma"/>
            <family val="2"/>
          </rPr>
          <t>6. Isi nama jabatan</t>
        </r>
      </text>
    </comment>
    <comment ref="G10" authorId="0" shapeId="0" xr:uid="{703E9715-2334-4A18-AC40-8A390D26B13A}">
      <text>
        <r>
          <rPr>
            <sz val="9"/>
            <color indexed="81"/>
            <rFont val="Tahoma"/>
            <family val="2"/>
          </rPr>
          <t>8. Pilih jenis permohonan (uang muka)</t>
        </r>
      </text>
    </comment>
    <comment ref="O14" authorId="0" shapeId="0" xr:uid="{CC859C3A-8505-4347-86FC-A0929F880B33}">
      <text>
        <r>
          <rPr>
            <sz val="9"/>
            <color indexed="81"/>
            <rFont val="Tahoma"/>
            <family val="2"/>
          </rPr>
          <t>9. Pilih opsi bank pengaju</t>
        </r>
      </text>
    </comment>
    <comment ref="K15" authorId="0" shapeId="0" xr:uid="{C06E86D3-2630-47AC-B5C1-1E96860E15F4}">
      <text>
        <r>
          <rPr>
            <sz val="9"/>
            <color indexed="81"/>
            <rFont val="Tahoma"/>
            <family val="2"/>
          </rPr>
          <t>14. Coret salah satu cara /rekomendasi bayar yang diiinginkan (keputusan tetap ditangan kasir menyesuaikan kondisi stok uang)</t>
        </r>
      </text>
    </comment>
    <comment ref="O15" authorId="0" shapeId="0" xr:uid="{E2CE2735-D317-4D72-B696-098D9CCDB008}">
      <text>
        <r>
          <rPr>
            <sz val="9"/>
            <color indexed="81"/>
            <rFont val="Tahoma"/>
            <family val="2"/>
          </rPr>
          <t>10. Masukkan no bank pengaju</t>
        </r>
      </text>
    </comment>
    <comment ref="E24" authorId="0" shapeId="0" xr:uid="{6256D194-3757-46BD-9B41-F34EF7653277}">
      <text>
        <r>
          <rPr>
            <sz val="9"/>
            <color indexed="81"/>
            <rFont val="Tahoma"/>
            <family val="2"/>
          </rPr>
          <t>11. Masukkan rincian keterangan pertransaksi dengan total masing" transaksi (tidak perlu di rinci dengan item barang yang sama</t>
        </r>
      </text>
    </comment>
    <comment ref="M24" authorId="0" shapeId="0" xr:uid="{DEA342A1-8B85-42BD-A0D4-7161AC1437A2}">
      <text>
        <r>
          <rPr>
            <sz val="9"/>
            <color indexed="81"/>
            <rFont val="Tahoma"/>
            <family val="2"/>
          </rPr>
          <t>12. Masukkan total pengajuan sesuai keterangan</t>
        </r>
      </text>
    </comment>
    <comment ref="C31" authorId="0" shapeId="0" xr:uid="{2018B998-4580-4C5B-B869-F5DA1AFBCE29}">
      <text>
        <r>
          <rPr>
            <sz val="9"/>
            <color indexed="81"/>
            <rFont val="Tahoma"/>
            <family val="2"/>
          </rPr>
          <t>13. Print dan beri ttd basah pengaju dan dept head</t>
        </r>
      </text>
    </comment>
    <comment ref="N32" authorId="0" shapeId="0" xr:uid="{BE156512-DD78-42CB-981A-D7F60B8C0999}">
      <text>
        <r>
          <rPr>
            <sz val="9"/>
            <color indexed="81"/>
            <rFont val="Tahoma"/>
            <family val="2"/>
          </rPr>
          <t>18. Setelah uang diterima maka user menandatangani pada form diterima</t>
        </r>
      </text>
    </comment>
    <comment ref="N35" authorId="0" shapeId="0" xr:uid="{1464FFD3-282F-4B60-937F-CC8D28D43BB7}">
      <text>
        <r>
          <rPr>
            <sz val="9"/>
            <color indexed="81"/>
            <rFont val="Tahoma"/>
            <family val="2"/>
          </rPr>
          <t>17. Form dapat digunakan 1 lembar 2 form untuk efisiensi, apabila ingin print di bagian bawah jika lembar belum dipotong maka lembar dapat diputar. namun apabila sudah di potong maka tinggal memasukkan potongan sisa lembar ke mesin print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10" authorId="0" shapeId="0" xr:uid="{D8C9F585-559D-4290-B7A0-50D3CE43669D}">
      <text>
        <r>
          <rPr>
            <sz val="9"/>
            <color indexed="81"/>
            <rFont val="Tahoma"/>
            <family val="2"/>
          </rPr>
          <t>1. Pilih jenis permohonan (uang muka)</t>
        </r>
      </text>
    </comment>
    <comment ref="O14" authorId="0" shapeId="0" xr:uid="{ECA2C11D-250C-4D59-B572-EDDBDC80FA9A}">
      <text>
        <r>
          <rPr>
            <sz val="9"/>
            <color indexed="81"/>
            <rFont val="Tahoma"/>
            <family val="2"/>
          </rPr>
          <t>2. Pastikan bank pengaju masih sesuai</t>
        </r>
      </text>
    </comment>
    <comment ref="K15" authorId="0" shapeId="0" xr:uid="{C735EC41-435B-4E1C-9E08-AACF79E07496}">
      <text>
        <r>
          <rPr>
            <sz val="9"/>
            <color indexed="81"/>
            <rFont val="Tahoma"/>
            <family val="2"/>
          </rPr>
          <t>8. Coret salah satu cara /rekomendasi bayar yang diiinginkan (keputusan tetap ditangan kasir menyesuaikan kondisi stok uang)</t>
        </r>
      </text>
    </comment>
    <comment ref="O15" authorId="0" shapeId="0" xr:uid="{63308900-A0A8-4EFB-9845-540CDF23C61D}">
      <text>
        <r>
          <rPr>
            <sz val="9"/>
            <color indexed="81"/>
            <rFont val="Tahoma"/>
            <family val="2"/>
          </rPr>
          <t>3. Pastikan no bank pengaju masih sesuai</t>
        </r>
      </text>
    </comment>
    <comment ref="D24" authorId="0" shapeId="0" xr:uid="{E0D41CA3-3375-4E43-BD55-05DCBDAF4A1B}">
      <text>
        <r>
          <rPr>
            <sz val="9"/>
            <color indexed="81"/>
            <rFont val="Tahoma"/>
            <family val="2"/>
          </rPr>
          <t>4. Masukkan tanggal nota secara total (Apabila terdapat beberapa tanggal)</t>
        </r>
      </text>
    </comment>
    <comment ref="L24" authorId="0" shapeId="0" xr:uid="{9188F285-0953-4639-B690-ED8137290E81}">
      <text>
        <r>
          <rPr>
            <sz val="9"/>
            <color indexed="81"/>
            <rFont val="Tahoma"/>
            <family val="2"/>
          </rPr>
          <t>5. Isi no Bukti dengan dan beri nomor pada bukti real</t>
        </r>
      </text>
    </comment>
    <comment ref="O24" authorId="0" shapeId="0" xr:uid="{BBBFFAE0-8439-48D4-A341-E46F01A536CD}">
      <text>
        <r>
          <rPr>
            <sz val="9"/>
            <color indexed="81"/>
            <rFont val="Tahoma"/>
            <family val="2"/>
          </rPr>
          <t xml:space="preserve">6. Isi Total realisasi </t>
        </r>
      </text>
    </comment>
    <comment ref="C31" authorId="0" shapeId="0" xr:uid="{28FC4E3D-491F-4123-B7E0-5B6E847C3EE3}">
      <text>
        <r>
          <rPr>
            <sz val="9"/>
            <color indexed="81"/>
            <rFont val="Tahoma"/>
            <family val="2"/>
          </rPr>
          <t>7. Print dan beri ttd basah pengaju dan dept head</t>
        </r>
      </text>
    </comment>
    <comment ref="N35" authorId="0" shapeId="0" xr:uid="{AE5496BD-D0A5-4712-8678-921AFE104CB3}">
      <text>
        <r>
          <rPr>
            <sz val="9"/>
            <color indexed="81"/>
            <rFont val="Tahoma"/>
            <family val="2"/>
          </rPr>
          <t>9. Form dapat digunakan 1 lembar 2 form untuk efisiensi, apabila ingin print di bagian bawah jika lembar belum dipotong maka lembar dapat diputar. namun apabila sudah di potong maka tinggal memasukkan potongan sisa lembar ke mesin print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O4" authorId="0" shapeId="0" xr:uid="{474C1A92-5473-4131-AACF-2B95E828A256}">
      <text>
        <r>
          <rPr>
            <sz val="9"/>
            <color indexed="81"/>
            <rFont val="Tahoma"/>
            <family val="2"/>
          </rPr>
          <t>1. Isi tanggal Pengajuan petty cash
1 okt 24 / 1 oct 24</t>
        </r>
      </text>
    </comment>
    <comment ref="G5" authorId="0" shapeId="0" xr:uid="{D2D42A2E-FF2F-4EC5-9A0E-B65E06770D61}">
      <text>
        <r>
          <rPr>
            <sz val="9"/>
            <color indexed="81"/>
            <rFont val="Tahoma"/>
            <family val="2"/>
          </rPr>
          <t>2. Isi unit kerja pengaju</t>
        </r>
      </text>
    </comment>
    <comment ref="O5" authorId="0" shapeId="0" xr:uid="{2A99DE8A-024F-4777-923C-1F3B3DA08C88}">
      <text>
        <r>
          <rPr>
            <sz val="9"/>
            <color indexed="81"/>
            <rFont val="Tahoma"/>
            <family val="2"/>
          </rPr>
          <t>3. Isi nama gedung (UC 01/TB 20/UF 12) / nama kota</t>
        </r>
      </text>
    </comment>
    <comment ref="G6" authorId="0" shapeId="0" xr:uid="{9AED24D9-A268-4AD3-9126-29A94724615E}">
      <text>
        <r>
          <rPr>
            <sz val="9"/>
            <color indexed="81"/>
            <rFont val="Tahoma"/>
            <family val="2"/>
          </rPr>
          <t>4. Isi nama department</t>
        </r>
      </text>
    </comment>
    <comment ref="G7" authorId="0" shapeId="0" xr:uid="{461E3C34-D152-4158-B0BE-AD02756D2969}">
      <text>
        <r>
          <rPr>
            <sz val="9"/>
            <color indexed="81"/>
            <rFont val="Tahoma"/>
            <family val="2"/>
          </rPr>
          <t>5. Isi nama karyawan</t>
        </r>
      </text>
    </comment>
    <comment ref="L7" authorId="0" shapeId="0" xr:uid="{DBBECA42-EA9B-43DD-838A-CA308FD6D707}">
      <text>
        <r>
          <rPr>
            <sz val="9"/>
            <color indexed="81"/>
            <rFont val="Tahoma"/>
            <family val="2"/>
          </rPr>
          <t>7. Isi keterangan keperluan secara umum</t>
        </r>
      </text>
    </comment>
    <comment ref="G8" authorId="0" shapeId="0" xr:uid="{77396D73-D8E6-495C-BC97-73D42C2F3E08}">
      <text>
        <r>
          <rPr>
            <sz val="9"/>
            <color indexed="81"/>
            <rFont val="Tahoma"/>
            <family val="2"/>
          </rPr>
          <t>6. Isi nama jabatan</t>
        </r>
      </text>
    </comment>
    <comment ref="M10" authorId="0" shapeId="0" xr:uid="{1F846C4E-FB56-4C0E-BF6F-2DC355C7E1DC}">
      <text>
        <r>
          <rPr>
            <sz val="9"/>
            <color indexed="81"/>
            <rFont val="Tahoma"/>
            <family val="2"/>
          </rPr>
          <t>8. Pilih jenis permohonan (Klaim Biaya)</t>
        </r>
      </text>
    </comment>
    <comment ref="O14" authorId="0" shapeId="0" xr:uid="{BF8610EE-2C9E-42A1-B130-1397C7DB6AB4}">
      <text>
        <r>
          <rPr>
            <sz val="9"/>
            <color indexed="81"/>
            <rFont val="Tahoma"/>
            <family val="2"/>
          </rPr>
          <t>9. Pastikan bank pengaju masih sesuai</t>
        </r>
      </text>
    </comment>
    <comment ref="K15" authorId="0" shapeId="0" xr:uid="{9EBD6C33-570D-49D2-8657-B60598826B81}">
      <text>
        <r>
          <rPr>
            <sz val="9"/>
            <color indexed="81"/>
            <rFont val="Tahoma"/>
            <family val="2"/>
          </rPr>
          <t>16. Coret salah satu cara /rekomendasi bayar yang diiinginkan (keputusan tetap ditangan kasir menyesuaikan kondisi stok uang)</t>
        </r>
      </text>
    </comment>
    <comment ref="O15" authorId="0" shapeId="0" xr:uid="{B3150F9C-ECC0-4CFC-9354-8F6D1F4E3BAB}">
      <text>
        <r>
          <rPr>
            <sz val="9"/>
            <color indexed="81"/>
            <rFont val="Tahoma"/>
            <family val="2"/>
          </rPr>
          <t>10. Masukkan no bank pengaju</t>
        </r>
      </text>
    </comment>
    <comment ref="D24" authorId="0" shapeId="0" xr:uid="{9EC7EF11-3137-4FF5-B8DA-555AC784884B}">
      <text>
        <r>
          <rPr>
            <sz val="9"/>
            <color indexed="81"/>
            <rFont val="Tahoma"/>
            <family val="2"/>
          </rPr>
          <t>11. Masukkan tanggal nota secara total (Apabila terdapat beberapa tanggal)</t>
        </r>
      </text>
    </comment>
    <comment ref="E24" authorId="0" shapeId="0" xr:uid="{D3BDBC44-E889-45CA-AD2D-2AED9EF31E04}">
      <text>
        <r>
          <rPr>
            <sz val="9"/>
            <color indexed="81"/>
            <rFont val="Tahoma"/>
            <family val="2"/>
          </rPr>
          <t>12. Masukkan rincian keterangan pertransaksi dengan total masing" transaksi (tidak perlu di rinci dengan item barang yang sama</t>
        </r>
      </text>
    </comment>
    <comment ref="L24" authorId="0" shapeId="0" xr:uid="{93EE8BD5-00D6-4614-8B5C-8ADCA2AE6D4A}">
      <text>
        <r>
          <rPr>
            <sz val="9"/>
            <color indexed="81"/>
            <rFont val="Tahoma"/>
            <family val="2"/>
          </rPr>
          <t>13. Isi no Bukti dengan dan beri nomor pada bukti real</t>
        </r>
      </text>
    </comment>
    <comment ref="O24" authorId="0" shapeId="0" xr:uid="{ECFB2A0A-5BE0-4DB4-8BA6-D4218EE34F7F}">
      <text>
        <r>
          <rPr>
            <sz val="9"/>
            <color indexed="81"/>
            <rFont val="Tahoma"/>
            <family val="2"/>
          </rPr>
          <t xml:space="preserve">14. Isi Total realisasi </t>
        </r>
      </text>
    </comment>
    <comment ref="C31" authorId="0" shapeId="0" xr:uid="{AE64F77F-E6AE-453C-A20C-D37CB4AD4532}">
      <text>
        <r>
          <rPr>
            <sz val="9"/>
            <color indexed="81"/>
            <rFont val="Tahoma"/>
            <family val="2"/>
          </rPr>
          <t>15. Print dan beri ttd basah pengaju dan dept head</t>
        </r>
      </text>
    </comment>
    <comment ref="N35" authorId="0" shapeId="0" xr:uid="{EE60152E-E3D9-4663-BC41-F7D8F6565090}">
      <text>
        <r>
          <rPr>
            <sz val="9"/>
            <color indexed="81"/>
            <rFont val="Tahoma"/>
            <family val="2"/>
          </rPr>
          <t>17. Form dapat digunakan 1 lembar 2 form untuk efisiensi, apabila ingin print di bagian bawah jika lembar belum dipotong maka lembar dapat diputar. namun apabila sudah di potong maka tinggal memasukkan potongan sisa lembar ke mesin print</t>
        </r>
      </text>
    </comment>
  </commentList>
</comments>
</file>

<file path=xl/sharedStrings.xml><?xml version="1.0" encoding="utf-8"?>
<sst xmlns="http://schemas.openxmlformats.org/spreadsheetml/2006/main" count="932" uniqueCount="51">
  <si>
    <t>Tanggal Pengajuan :</t>
  </si>
  <si>
    <t>Kantor Pusat</t>
  </si>
  <si>
    <t>Internal Audit</t>
  </si>
  <si>
    <t>Staff</t>
  </si>
  <si>
    <t>-</t>
  </si>
  <si>
    <t>X</t>
  </si>
  <si>
    <t>Pilih Uang Muka, untuk membuat permohonan Uang Muka Penggunaan Dana
Pilih Uang Muka &amp; Realisasi, untuk membuat Realisasi Penggunaan Dana</t>
  </si>
  <si>
    <t>Mandiri</t>
  </si>
  <si>
    <t>Cash</t>
  </si>
  <si>
    <t>Transfer</t>
  </si>
  <si>
    <t>Depo</t>
  </si>
  <si>
    <t>Agen</t>
  </si>
  <si>
    <t>BOD</t>
  </si>
  <si>
    <t>Educator</t>
  </si>
  <si>
    <t>Finance &amp; Accounting</t>
  </si>
  <si>
    <t>HR &amp; GA</t>
  </si>
  <si>
    <t>Sales &amp; Marketing</t>
  </si>
  <si>
    <t>Area Sales</t>
  </si>
  <si>
    <t>Direktur</t>
  </si>
  <si>
    <t>General Manager</t>
  </si>
  <si>
    <t>Manager</t>
  </si>
  <si>
    <t>National Manager</t>
  </si>
  <si>
    <t>Regional Manager</t>
  </si>
  <si>
    <t>Supervisor</t>
  </si>
  <si>
    <t>Controller</t>
  </si>
  <si>
    <t>Cordinator</t>
  </si>
  <si>
    <t>BCA</t>
  </si>
  <si>
    <t>BRI</t>
  </si>
  <si>
    <t>Pilih klaim Biaya/Pembayaran, untuk membuat klaim realisasi tanpa uang muka</t>
  </si>
  <si>
    <t>Purchasing</t>
  </si>
  <si>
    <t>Brand</t>
  </si>
  <si>
    <t>IT</t>
  </si>
  <si>
    <t>Creative</t>
  </si>
  <si>
    <t>E-Commerce</t>
  </si>
  <si>
    <t>Warehouse</t>
  </si>
  <si>
    <t>Asisten Manager</t>
  </si>
  <si>
    <t>Area Sales Mgr</t>
  </si>
  <si>
    <t>Area Sales Spv</t>
  </si>
  <si>
    <t>Delivery Collector</t>
  </si>
  <si>
    <t>*Tulis hanya total per keterangan transaksi</t>
  </si>
  <si>
    <t>TB 20</t>
  </si>
  <si>
    <t>Andi</t>
  </si>
  <si>
    <t>12542465236</t>
  </si>
  <si>
    <t>Pembayaran cetakan banner ke CV Media Abadi</t>
  </si>
  <si>
    <t>BBM pengambilan cetakan</t>
  </si>
  <si>
    <t>Uang muka pembayaran cetakan banner dan Pembelian BBM</t>
  </si>
  <si>
    <t>1, 2 dan 3 Okt 24</t>
  </si>
  <si>
    <t>2,3,4</t>
  </si>
  <si>
    <t>Klaim Parkir</t>
  </si>
  <si>
    <t>Klaim Parkir Summarecoren 1-7 okt 24</t>
  </si>
  <si>
    <t>1-7 okt 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</si>
</sst>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dd\ mmmm\ yyyy"/>
    <numFmt numFmtId="165" formatCode="000"/>
    <numFmt numFmtId="166" formatCode="[$-421]dd\ mmmm\ yyyy"/>
    <numFmt numFmtId="167" formatCode="[$-421]dd\ mmmm\ yyyy;@"/>
    <numFmt numFmtId="168" formatCode="_(* #,##0_);_(* \(#,##0\);_(* &quot;-&quot;_);_(@_)"/>
    <numFmt numFmtId="169" formatCode="_-[$Rp-421]* #,##0_-;\-[$Rp-421]* #,##0_-;_-[$Rp-421]* &quot;-&quot;_-;_-@_-"/>
    <numFmt numFmtId="170" formatCode="_(&quot;Rp&quot;* #,##0_);_(&quot;Rp&quot;* \(#,##0\);_(&quot;Rp&quot;* &quot;-&quot;_);_(@_)"/>
    <numFmt numFmtId="171" formatCode="[$-421]dd\ mmm\ yyyy;@"/>
    <numFmt numFmtId="172" formatCode="_-* #,##0_-;\-* #,##0_-;_-* &quot;-&quot;??_-;_-@_-"/>
  </numFmts>
  <fonts count="27" x14ac:knownFonts="1">
    <font>
      <sz val="11"/>
      <color theme="1"/>
      <name val="Calibri"/>
      <family val="2"/>
      <scheme val="minor"/>
    </font>
    <font>
      <sz val="11"/>
      <color theme="1"/>
      <name val="Calibri"/>
      <family val="2"/>
      <charset val="1"/>
      <scheme val="minor"/>
    </font>
    <font>
      <sz val="11"/>
      <color theme="1"/>
      <name val="Calibri"/>
      <family val="2"/>
      <scheme val="minor"/>
    </font>
    <font>
      <sz val="11"/>
      <color theme="0" tint="-0.34998626667073579"/>
      <name val="Calibri"/>
      <family val="2"/>
      <scheme val="minor"/>
    </font>
    <font>
      <b/>
      <sz val="14"/>
      <color theme="1"/>
      <name val="Calibri"/>
      <family val="2"/>
      <scheme val="minor"/>
    </font>
    <font>
      <sz val="11"/>
      <name val="Calibri"/>
      <family val="2"/>
      <scheme val="minor"/>
    </font>
    <font>
      <sz val="11"/>
      <color theme="1"/>
      <name val="Verdana"/>
      <family val="2"/>
    </font>
    <font>
      <b/>
      <sz val="11"/>
      <color theme="1"/>
      <name val="Calibri"/>
      <family val="2"/>
      <scheme val="minor"/>
    </font>
    <font>
      <i/>
      <sz val="10"/>
      <color rgb="FFFF0000"/>
      <name val="Calibri"/>
      <family val="2"/>
      <scheme val="minor"/>
    </font>
    <font>
      <i/>
      <sz val="9"/>
      <color rgb="FFFF0000"/>
      <name val="Calibri"/>
      <family val="2"/>
      <scheme val="minor"/>
    </font>
    <font>
      <i/>
      <sz val="10"/>
      <color theme="1"/>
      <name val="Calibri"/>
      <family val="2"/>
      <scheme val="minor"/>
    </font>
    <font>
      <i/>
      <sz val="11"/>
      <color theme="1"/>
      <name val="Calibri"/>
      <family val="2"/>
      <scheme val="minor"/>
    </font>
    <font>
      <b/>
      <sz val="10"/>
      <color theme="1"/>
      <name val="Calibri"/>
      <family val="2"/>
      <scheme val="minor"/>
    </font>
    <font>
      <b/>
      <sz val="11"/>
      <color theme="0" tint="-0.34998626667073579"/>
      <name val="Calibri"/>
      <family val="2"/>
      <scheme val="minor"/>
    </font>
    <font>
      <b/>
      <sz val="11"/>
      <name val="Calibri"/>
      <family val="2"/>
      <scheme val="minor"/>
    </font>
    <font>
      <sz val="11"/>
      <color theme="0" tint="-0.34998626667073579"/>
      <name val="Calibri"/>
      <family val="2"/>
    </font>
    <font>
      <b/>
      <sz val="16"/>
      <color theme="1"/>
      <name val="Calibri"/>
      <family val="2"/>
      <scheme val="minor"/>
    </font>
    <font>
      <sz val="11"/>
      <name val="Calibri"/>
      <family val="2"/>
    </font>
    <font>
      <b/>
      <u/>
      <sz val="11"/>
      <color theme="1"/>
      <name val="Calibri"/>
      <family val="2"/>
      <scheme val="minor"/>
    </font>
    <font>
      <i/>
      <sz val="8"/>
      <color rgb="FFFF0000"/>
      <name val="Calibri"/>
      <family val="2"/>
      <scheme val="minor"/>
    </font>
    <font>
      <sz val="12"/>
      <color theme="0" tint="-0.34998626667073579"/>
      <name val="Calibri"/>
      <family val="2"/>
      <scheme val="minor"/>
    </font>
    <font>
      <sz val="12"/>
      <color theme="1"/>
      <name val="Calibri"/>
      <family val="2"/>
      <scheme val="minor"/>
    </font>
    <font>
      <b/>
      <sz val="12"/>
      <color theme="1"/>
      <name val="Calibri"/>
      <family val="2"/>
      <scheme val="minor"/>
    </font>
    <font>
      <i/>
      <sz val="12"/>
      <color rgb="FFFF0000"/>
      <name val="Calibri"/>
      <family val="2"/>
      <scheme val="minor"/>
    </font>
    <font>
      <sz val="12"/>
      <name val="Calibri"/>
      <family val="2"/>
      <scheme val="minor"/>
    </font>
    <font>
      <i/>
      <sz val="12"/>
      <color theme="1"/>
      <name val="Calibri"/>
      <family val="2"/>
      <scheme val="minor"/>
    </font>
    <font>
      <sz val="9"/>
      <color indexed="81"/>
      <name val="Tahoma"/>
      <family val="2"/>
    </font>
  </fonts>
  <fills count="8">
    <fill>
      <patternFill patternType="none"/>
    </fill>
    <fill>
      <patternFill patternType="gray125"/>
    </fill>
    <fill>
      <patternFill patternType="solid">
        <fgColor theme="0" tint="-0.34998626667073579"/>
        <bgColor indexed="64"/>
      </patternFill>
    </fill>
    <fill>
      <patternFill patternType="solid">
        <fgColor rgb="FFFFFF99"/>
        <bgColor indexed="64"/>
      </patternFill>
    </fill>
    <fill>
      <patternFill patternType="solid">
        <fgColor theme="0"/>
        <bgColor indexed="64"/>
      </patternFill>
    </fill>
    <fill>
      <patternFill patternType="solid">
        <fgColor rgb="FFA5A5A5"/>
        <bgColor rgb="FFA5A5A5"/>
      </patternFill>
    </fill>
    <fill>
      <patternFill patternType="solid">
        <fgColor theme="1"/>
        <bgColor rgb="FFA5A5A5"/>
      </patternFill>
    </fill>
    <fill>
      <patternFill patternType="solid">
        <fgColor theme="1"/>
        <bgColor indexed="64"/>
      </patternFill>
    </fill>
  </fills>
  <borders count="33">
    <border>
      <left/>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right/>
      <top/>
      <bottom style="thick">
        <color theme="0"/>
      </bottom>
      <diagonal/>
    </border>
    <border>
      <left/>
      <right/>
      <top/>
      <bottom style="medium">
        <color theme="0"/>
      </bottom>
      <diagonal/>
    </border>
    <border>
      <left/>
      <right/>
      <top style="medium">
        <color theme="0"/>
      </top>
      <bottom style="medium">
        <color theme="0"/>
      </bottom>
      <diagonal/>
    </border>
    <border>
      <left/>
      <right/>
      <top style="medium">
        <color theme="0"/>
      </top>
      <bottom/>
      <diagonal/>
    </border>
    <border>
      <left style="thin">
        <color auto="1"/>
      </left>
      <right style="medium">
        <color auto="1"/>
      </right>
      <top style="thin">
        <color auto="1"/>
      </top>
      <bottom style="thick">
        <color auto="1"/>
      </bottom>
      <diagonal/>
    </border>
    <border>
      <left style="medium">
        <color auto="1"/>
      </left>
      <right/>
      <top/>
      <bottom/>
      <diagonal/>
    </border>
    <border>
      <left/>
      <right/>
      <top style="thin">
        <color indexed="64"/>
      </top>
      <bottom/>
      <diagonal/>
    </border>
    <border>
      <left/>
      <right/>
      <top/>
      <bottom style="thin">
        <color indexed="64"/>
      </bottom>
      <diagonal/>
    </border>
    <border>
      <left style="medium">
        <color theme="0"/>
      </left>
      <right/>
      <top/>
      <bottom/>
      <diagonal/>
    </border>
    <border>
      <left/>
      <right/>
      <top style="thin">
        <color indexed="64"/>
      </top>
      <bottom style="medium">
        <color indexed="64"/>
      </bottom>
      <diagonal/>
    </border>
    <border>
      <left/>
      <right/>
      <top style="medium">
        <color indexed="64"/>
      </top>
      <bottom/>
      <diagonal/>
    </border>
    <border>
      <left/>
      <right style="medium">
        <color theme="0"/>
      </right>
      <top/>
      <bottom/>
      <diagonal/>
    </border>
    <border>
      <left style="medium">
        <color theme="0"/>
      </left>
      <right/>
      <top/>
      <bottom style="medium">
        <color theme="0"/>
      </bottom>
      <diagonal/>
    </border>
    <border>
      <left/>
      <right style="medium">
        <color theme="0"/>
      </right>
      <top/>
      <bottom style="medium">
        <color theme="0"/>
      </bottom>
      <diagonal/>
    </border>
    <border>
      <left style="medium">
        <color theme="0"/>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top style="medium">
        <color theme="0"/>
      </top>
      <bottom/>
      <diagonal/>
    </border>
    <border>
      <left/>
      <right style="medium">
        <color theme="0"/>
      </right>
      <top style="medium">
        <color theme="0"/>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168" fontId="2" fillId="0" borderId="0" applyFont="0" applyFill="0" applyBorder="0" applyAlignment="0" applyProtection="0"/>
    <xf numFmtId="0" fontId="2" fillId="0" borderId="0"/>
    <xf numFmtId="0" fontId="2" fillId="0" borderId="0"/>
  </cellStyleXfs>
  <cellXfs count="216">
    <xf numFmtId="0" fontId="0" fillId="0" borderId="0" xfId="0"/>
    <xf numFmtId="166" fontId="0" fillId="3" borderId="6" xfId="0" applyNumberFormat="1" applyFill="1" applyBorder="1" applyAlignment="1" applyProtection="1">
      <alignment horizontal="left"/>
      <protection locked="0"/>
    </xf>
    <xf numFmtId="49" fontId="0" fillId="0" borderId="6" xfId="0" applyNumberFormat="1" applyBorder="1" applyAlignment="1" applyProtection="1">
      <alignment horizontal="left"/>
      <protection locked="0"/>
    </xf>
    <xf numFmtId="0" fontId="0" fillId="0" borderId="10" xfId="0" applyBorder="1" applyAlignment="1" applyProtection="1">
      <alignment horizontal="center" vertical="center" wrapText="1"/>
      <protection locked="0"/>
    </xf>
    <xf numFmtId="0" fontId="0" fillId="0" borderId="6" xfId="0" applyBorder="1" applyProtection="1">
      <protection locked="0"/>
    </xf>
    <xf numFmtId="49" fontId="0" fillId="0" borderId="0" xfId="0" quotePrefix="1" applyNumberFormat="1" applyProtection="1">
      <protection locked="0"/>
    </xf>
    <xf numFmtId="171" fontId="0" fillId="0" borderId="18" xfId="0" applyNumberFormat="1" applyBorder="1" applyAlignment="1" applyProtection="1">
      <alignment horizontal="center" vertical="center" wrapText="1"/>
      <protection locked="0"/>
    </xf>
    <xf numFmtId="170" fontId="0" fillId="0" borderId="18" xfId="0" applyNumberFormat="1" applyBorder="1" applyAlignment="1" applyProtection="1">
      <alignment horizontal="center" vertical="center" wrapText="1"/>
      <protection locked="0"/>
    </xf>
    <xf numFmtId="171" fontId="0" fillId="0" borderId="14" xfId="0" applyNumberFormat="1" applyBorder="1" applyAlignment="1" applyProtection="1">
      <alignment horizontal="center" vertical="center" wrapText="1"/>
      <protection locked="0"/>
    </xf>
    <xf numFmtId="170" fontId="0" fillId="0" borderId="14" xfId="0" applyNumberFormat="1" applyBorder="1" applyAlignment="1" applyProtection="1">
      <alignment horizontal="center" vertical="center" wrapText="1"/>
      <protection locked="0"/>
    </xf>
    <xf numFmtId="168" fontId="2" fillId="0" borderId="0" xfId="2" applyFont="1" applyFill="1" applyBorder="1" applyAlignment="1" applyProtection="1">
      <alignment vertical="center"/>
    </xf>
    <xf numFmtId="168" fontId="2" fillId="0" borderId="0" xfId="2" applyFont="1" applyFill="1" applyBorder="1" applyAlignment="1" applyProtection="1">
      <alignment horizontal="center" vertical="center"/>
    </xf>
    <xf numFmtId="168" fontId="0" fillId="0" borderId="0" xfId="2" applyFont="1" applyFill="1" applyBorder="1" applyAlignment="1" applyProtection="1">
      <alignment vertical="center" wrapText="1"/>
    </xf>
    <xf numFmtId="168" fontId="0" fillId="0" borderId="0" xfId="2" applyFont="1" applyFill="1" applyBorder="1" applyAlignment="1" applyProtection="1">
      <alignment horizontal="center" vertical="center" wrapText="1"/>
    </xf>
    <xf numFmtId="0" fontId="5" fillId="2" borderId="0" xfId="2" quotePrefix="1" applyNumberFormat="1" applyFont="1" applyFill="1" applyAlignment="1" applyProtection="1">
      <alignment horizontal="left"/>
    </xf>
    <xf numFmtId="0" fontId="0" fillId="0" borderId="7" xfId="0" applyBorder="1" applyAlignment="1" applyProtection="1">
      <protection locked="0"/>
    </xf>
    <xf numFmtId="0" fontId="0" fillId="0" borderId="8" xfId="0" applyBorder="1" applyAlignment="1" applyProtection="1">
      <protection locked="0"/>
    </xf>
    <xf numFmtId="0" fontId="0" fillId="0" borderId="9" xfId="0" applyBorder="1" applyAlignment="1" applyProtection="1">
      <protection locked="0"/>
    </xf>
    <xf numFmtId="0" fontId="0" fillId="0" borderId="22" xfId="0" applyBorder="1" applyAlignment="1" applyProtection="1">
      <alignment vertical="center" wrapText="1"/>
      <protection locked="0"/>
    </xf>
    <xf numFmtId="0" fontId="0" fillId="0" borderId="9" xfId="0" applyBorder="1" applyAlignment="1" applyProtection="1">
      <alignment vertical="center" wrapText="1"/>
      <protection locked="0"/>
    </xf>
    <xf numFmtId="0" fontId="0" fillId="0" borderId="23" xfId="0" applyBorder="1" applyAlignment="1" applyProtection="1">
      <alignment vertical="center" wrapText="1"/>
      <protection locked="0"/>
    </xf>
    <xf numFmtId="170" fontId="0" fillId="0" borderId="14" xfId="0" applyNumberFormat="1" applyBorder="1" applyAlignment="1" applyProtection="1">
      <alignment horizontal="center" vertical="center" wrapText="1"/>
      <protection locked="0"/>
    </xf>
    <xf numFmtId="170" fontId="0" fillId="0" borderId="17" xfId="0" applyNumberFormat="1" applyBorder="1" applyAlignment="1" applyProtection="1">
      <alignment horizontal="center" vertical="center" wrapText="1"/>
      <protection locked="0"/>
    </xf>
    <xf numFmtId="0" fontId="0" fillId="0" borderId="20" xfId="0" applyBorder="1" applyAlignment="1" applyProtection="1">
      <alignment vertical="center" wrapText="1"/>
      <protection locked="0"/>
    </xf>
    <xf numFmtId="0" fontId="0" fillId="0" borderId="8" xfId="0" applyBorder="1" applyAlignment="1" applyProtection="1">
      <alignment vertical="center" wrapText="1"/>
      <protection locked="0"/>
    </xf>
    <xf numFmtId="0" fontId="0" fillId="0" borderId="21" xfId="0" applyBorder="1" applyAlignment="1" applyProtection="1">
      <alignment vertical="center" wrapText="1"/>
      <protection locked="0"/>
    </xf>
    <xf numFmtId="170" fontId="0" fillId="0" borderId="18" xfId="0" applyNumberFormat="1" applyBorder="1" applyAlignment="1" applyProtection="1">
      <alignment horizontal="center" vertical="center" wrapText="1"/>
      <protection locked="0"/>
    </xf>
    <xf numFmtId="170" fontId="0" fillId="0" borderId="19" xfId="0" applyNumberFormat="1" applyBorder="1" applyAlignment="1" applyProtection="1">
      <alignment horizontal="center" vertical="center" wrapText="1"/>
      <protection locked="0"/>
    </xf>
    <xf numFmtId="0" fontId="0" fillId="0" borderId="18" xfId="0" applyBorder="1" applyAlignment="1" applyProtection="1">
      <alignment vertical="center" wrapText="1"/>
      <protection locked="0"/>
    </xf>
    <xf numFmtId="0" fontId="0" fillId="0" borderId="7" xfId="0" applyBorder="1" applyAlignment="1" applyProtection="1">
      <alignment vertical="center" wrapText="1"/>
      <protection locked="0"/>
    </xf>
    <xf numFmtId="0" fontId="0" fillId="0" borderId="19" xfId="0" applyBorder="1" applyAlignment="1" applyProtection="1">
      <alignment vertical="center" wrapText="1"/>
      <protection locked="0"/>
    </xf>
    <xf numFmtId="0" fontId="0" fillId="4" borderId="0" xfId="2" applyNumberFormat="1" applyFont="1" applyFill="1" applyBorder="1" applyAlignment="1" applyProtection="1">
      <alignment horizontal="left"/>
    </xf>
    <xf numFmtId="169" fontId="0" fillId="0" borderId="0" xfId="2" applyNumberFormat="1" applyFont="1" applyFill="1" applyBorder="1" applyAlignment="1" applyProtection="1">
      <alignment horizontal="center"/>
    </xf>
    <xf numFmtId="0" fontId="0" fillId="0" borderId="0" xfId="0" applyAlignment="1" applyProtection="1">
      <alignment horizontal="left" vertical="top" wrapText="1"/>
      <protection locked="0"/>
    </xf>
    <xf numFmtId="49" fontId="0" fillId="0" borderId="18" xfId="0" applyNumberFormat="1" applyBorder="1" applyAlignment="1" applyProtection="1">
      <alignment horizontal="center" vertical="center" wrapText="1"/>
      <protection locked="0"/>
    </xf>
    <xf numFmtId="49" fontId="0" fillId="0" borderId="14" xfId="0" applyNumberFormat="1" applyBorder="1" applyAlignment="1" applyProtection="1">
      <alignment horizontal="center" vertical="center" wrapText="1"/>
      <protection locked="0"/>
    </xf>
    <xf numFmtId="0" fontId="3" fillId="2" borderId="0" xfId="0" applyFont="1" applyFill="1" applyProtection="1"/>
    <xf numFmtId="0" fontId="0" fillId="0" borderId="1" xfId="0" applyBorder="1" applyProtection="1"/>
    <xf numFmtId="0" fontId="0" fillId="0" borderId="2" xfId="0" applyBorder="1" applyProtection="1"/>
    <xf numFmtId="0" fontId="4" fillId="0" borderId="2" xfId="0" applyFont="1" applyBorder="1" applyProtection="1"/>
    <xf numFmtId="0" fontId="16" fillId="0" borderId="2" xfId="0" applyFont="1" applyBorder="1" applyAlignment="1" applyProtection="1">
      <alignment horizontal="right" vertical="center" wrapText="1"/>
    </xf>
    <xf numFmtId="0" fontId="4" fillId="0" borderId="3" xfId="0" applyFont="1" applyBorder="1" applyProtection="1"/>
    <xf numFmtId="0" fontId="5" fillId="2" borderId="0" xfId="0" applyFont="1" applyFill="1" applyAlignment="1" applyProtection="1">
      <alignment vertical="center"/>
    </xf>
    <xf numFmtId="0" fontId="0" fillId="2" borderId="0" xfId="0" applyFill="1" applyAlignment="1" applyProtection="1">
      <alignment vertical="center"/>
    </xf>
    <xf numFmtId="0" fontId="0" fillId="0" borderId="4" xfId="0" applyBorder="1" applyProtection="1"/>
    <xf numFmtId="0" fontId="0" fillId="0" borderId="0" xfId="0" applyProtection="1"/>
    <xf numFmtId="164" fontId="0" fillId="0" borderId="0" xfId="0" applyNumberFormat="1" applyAlignment="1" applyProtection="1">
      <alignment vertical="center"/>
    </xf>
    <xf numFmtId="0" fontId="16" fillId="0" borderId="0" xfId="0" applyFont="1" applyAlignment="1" applyProtection="1">
      <alignment horizontal="right" vertical="center" wrapText="1"/>
    </xf>
    <xf numFmtId="0" fontId="0" fillId="0" borderId="5" xfId="0" applyBorder="1" applyProtection="1"/>
    <xf numFmtId="0" fontId="0" fillId="0" borderId="0" xfId="0" applyAlignment="1" applyProtection="1">
      <alignment horizontal="right"/>
    </xf>
    <xf numFmtId="165" fontId="0" fillId="0" borderId="0" xfId="0" applyNumberFormat="1" applyAlignment="1" applyProtection="1">
      <alignment horizontal="left"/>
    </xf>
    <xf numFmtId="0" fontId="6" fillId="0" borderId="0" xfId="0" applyFont="1" applyAlignment="1" applyProtection="1">
      <alignment horizontal="center" vertical="center"/>
    </xf>
    <xf numFmtId="0" fontId="7" fillId="0" borderId="0" xfId="0" applyFont="1" applyProtection="1"/>
    <xf numFmtId="0" fontId="0" fillId="0" borderId="0" xfId="0" applyAlignment="1" applyProtection="1">
      <alignment horizontal="right"/>
    </xf>
    <xf numFmtId="166" fontId="0" fillId="3" borderId="6" xfId="0" applyNumberFormat="1" applyFill="1" applyBorder="1" applyAlignment="1" applyProtection="1">
      <alignment horizontal="left"/>
    </xf>
    <xf numFmtId="0" fontId="0" fillId="0" borderId="0" xfId="0" applyFont="1" applyProtection="1"/>
    <xf numFmtId="0" fontId="0" fillId="0" borderId="7" xfId="0" applyBorder="1" applyAlignment="1" applyProtection="1"/>
    <xf numFmtId="49" fontId="0" fillId="0" borderId="6" xfId="0" applyNumberFormat="1" applyBorder="1" applyAlignment="1" applyProtection="1">
      <alignment horizontal="left"/>
    </xf>
    <xf numFmtId="0" fontId="3" fillId="2" borderId="0" xfId="0" applyFont="1" applyFill="1" applyAlignment="1" applyProtection="1">
      <alignment vertical="center"/>
    </xf>
    <xf numFmtId="0" fontId="3" fillId="2" borderId="0" xfId="0" quotePrefix="1" applyFont="1" applyFill="1" applyProtection="1"/>
    <xf numFmtId="0" fontId="0" fillId="0" borderId="8" xfId="0" applyBorder="1" applyAlignment="1" applyProtection="1"/>
    <xf numFmtId="0" fontId="8" fillId="0" borderId="0" xfId="0" applyFont="1" applyAlignment="1" applyProtection="1">
      <alignment horizontal="left"/>
    </xf>
    <xf numFmtId="0" fontId="0" fillId="0" borderId="0" xfId="0" applyAlignment="1" applyProtection="1">
      <alignment vertical="center"/>
    </xf>
    <xf numFmtId="0" fontId="8" fillId="0" borderId="0" xfId="0" applyFont="1" applyProtection="1"/>
    <xf numFmtId="0" fontId="9" fillId="0" borderId="0" xfId="0" applyFont="1" applyAlignment="1" applyProtection="1">
      <alignment vertical="top"/>
    </xf>
    <xf numFmtId="0" fontId="0" fillId="0" borderId="0" xfId="0" applyAlignment="1" applyProtection="1">
      <alignment horizontal="left" vertical="top" wrapText="1"/>
    </xf>
    <xf numFmtId="0" fontId="15" fillId="0" borderId="0" xfId="4" applyFont="1" applyAlignment="1" applyProtection="1">
      <alignment vertical="center"/>
    </xf>
    <xf numFmtId="0" fontId="5" fillId="2" borderId="0" xfId="0" applyFont="1" applyFill="1" applyProtection="1"/>
    <xf numFmtId="0" fontId="0" fillId="0" borderId="9" xfId="0" applyBorder="1" applyAlignment="1" applyProtection="1"/>
    <xf numFmtId="0" fontId="0" fillId="0" borderId="10" xfId="0" applyBorder="1" applyAlignment="1" applyProtection="1">
      <alignment horizontal="center" vertical="center" wrapText="1"/>
    </xf>
    <xf numFmtId="0" fontId="10" fillId="0" borderId="11" xfId="0" applyFont="1" applyBorder="1" applyAlignment="1" applyProtection="1">
      <alignment vertical="center" wrapText="1"/>
    </xf>
    <xf numFmtId="0" fontId="10" fillId="0" borderId="11" xfId="0" applyFont="1" applyBorder="1" applyAlignment="1" applyProtection="1">
      <alignment vertical="center"/>
    </xf>
    <xf numFmtId="0" fontId="10" fillId="0" borderId="0" xfId="0" applyFont="1" applyAlignment="1" applyProtection="1">
      <alignment vertical="center"/>
    </xf>
    <xf numFmtId="0" fontId="11" fillId="0" borderId="0" xfId="0" applyFont="1" applyAlignment="1" applyProtection="1">
      <alignment horizontal="left" vertical="top" wrapText="1"/>
    </xf>
    <xf numFmtId="0" fontId="19" fillId="0" borderId="0" xfId="0" applyFont="1" applyAlignment="1" applyProtection="1">
      <alignment horizontal="left" vertical="top" wrapText="1"/>
    </xf>
    <xf numFmtId="0" fontId="9" fillId="0" borderId="0" xfId="0" applyFont="1" applyAlignment="1" applyProtection="1">
      <alignment horizontal="left" vertical="top" wrapText="1"/>
    </xf>
    <xf numFmtId="0" fontId="9" fillId="0" borderId="0" xfId="0" applyFont="1" applyAlignment="1" applyProtection="1">
      <alignment vertical="top" wrapText="1"/>
    </xf>
    <xf numFmtId="0" fontId="20" fillId="2" borderId="0" xfId="0" applyFont="1" applyFill="1" applyProtection="1"/>
    <xf numFmtId="0" fontId="21" fillId="0" borderId="4" xfId="0" applyFont="1" applyBorder="1" applyProtection="1"/>
    <xf numFmtId="0" fontId="22" fillId="0" borderId="12" xfId="0" applyFont="1" applyBorder="1" applyAlignment="1" applyProtection="1">
      <alignment horizontal="left"/>
    </xf>
    <xf numFmtId="0" fontId="22" fillId="0" borderId="12" xfId="0" applyFont="1" applyBorder="1" applyProtection="1"/>
    <xf numFmtId="0" fontId="23" fillId="0" borderId="12" xfId="0" applyFont="1" applyBorder="1" applyAlignment="1" applyProtection="1">
      <alignment vertical="top" wrapText="1"/>
    </xf>
    <xf numFmtId="0" fontId="21" fillId="0" borderId="5" xfId="0" applyFont="1" applyBorder="1" applyProtection="1"/>
    <xf numFmtId="0" fontId="20" fillId="2" borderId="0" xfId="0" applyFont="1" applyFill="1" applyAlignment="1" applyProtection="1">
      <alignment vertical="center"/>
    </xf>
    <xf numFmtId="0" fontId="24" fillId="2" borderId="0" xfId="0" applyFont="1" applyFill="1" applyProtection="1"/>
    <xf numFmtId="0" fontId="24" fillId="2" borderId="0" xfId="0" applyFont="1" applyFill="1" applyAlignment="1" applyProtection="1">
      <alignment vertical="center"/>
    </xf>
    <xf numFmtId="0" fontId="21" fillId="2" borderId="0" xfId="0" applyFont="1" applyFill="1" applyAlignment="1" applyProtection="1">
      <alignment vertical="center"/>
    </xf>
    <xf numFmtId="167" fontId="12" fillId="0" borderId="0" xfId="0" applyNumberFormat="1" applyFont="1" applyAlignment="1" applyProtection="1">
      <alignment horizontal="left"/>
    </xf>
    <xf numFmtId="0" fontId="0" fillId="0" borderId="0" xfId="0" applyAlignment="1" applyProtection="1">
      <alignment horizontal="center"/>
    </xf>
    <xf numFmtId="0" fontId="0" fillId="0" borderId="6" xfId="0" applyBorder="1" applyProtection="1"/>
    <xf numFmtId="0" fontId="0" fillId="0" borderId="13" xfId="0" applyBorder="1" applyAlignment="1" applyProtection="1">
      <alignment horizontal="right"/>
    </xf>
    <xf numFmtId="0" fontId="0" fillId="0" borderId="13" xfId="0" applyBorder="1" applyAlignment="1" applyProtection="1">
      <alignment horizontal="center"/>
    </xf>
    <xf numFmtId="49" fontId="0" fillId="0" borderId="0" xfId="0" quotePrefix="1" applyNumberFormat="1" applyProtection="1"/>
    <xf numFmtId="0" fontId="3" fillId="2" borderId="0" xfId="0" applyNumberFormat="1" applyFont="1" applyFill="1" applyAlignment="1" applyProtection="1">
      <alignment vertical="center"/>
    </xf>
    <xf numFmtId="0" fontId="25" fillId="0" borderId="12" xfId="0" applyFont="1" applyBorder="1" applyAlignment="1" applyProtection="1">
      <alignment horizontal="left" vertical="top" wrapText="1"/>
    </xf>
    <xf numFmtId="0" fontId="0" fillId="0" borderId="0" xfId="0" applyBorder="1" applyProtection="1"/>
    <xf numFmtId="0" fontId="0" fillId="0" borderId="0" xfId="0" applyBorder="1" applyAlignment="1" applyProtection="1">
      <alignment horizontal="left"/>
    </xf>
    <xf numFmtId="170" fontId="0" fillId="0" borderId="0" xfId="0" applyNumberFormat="1" applyBorder="1" applyAlignment="1" applyProtection="1">
      <alignment horizontal="center" vertical="center"/>
    </xf>
    <xf numFmtId="0" fontId="0" fillId="0" borderId="0" xfId="0" applyBorder="1" applyAlignment="1" applyProtection="1">
      <alignment horizontal="right"/>
    </xf>
    <xf numFmtId="170" fontId="0" fillId="0" borderId="0" xfId="0" applyNumberFormat="1" applyBorder="1" applyAlignment="1" applyProtection="1">
      <alignment horizontal="left" vertical="top" wrapText="1"/>
    </xf>
    <xf numFmtId="172" fontId="3" fillId="2" borderId="0" xfId="1" applyNumberFormat="1" applyFont="1" applyFill="1" applyAlignment="1" applyProtection="1">
      <alignment vertical="center"/>
    </xf>
    <xf numFmtId="0" fontId="11" fillId="0" borderId="0" xfId="0" applyFont="1" applyBorder="1" applyAlignment="1" applyProtection="1">
      <alignment horizontal="left" vertical="top" wrapText="1"/>
    </xf>
    <xf numFmtId="169" fontId="3" fillId="2" borderId="0" xfId="0" applyNumberFormat="1" applyFont="1" applyFill="1" applyAlignment="1" applyProtection="1">
      <alignment vertical="center"/>
    </xf>
    <xf numFmtId="0" fontId="11" fillId="0" borderId="0" xfId="0" applyFont="1" applyAlignment="1" applyProtection="1">
      <alignment vertical="top" wrapText="1"/>
    </xf>
    <xf numFmtId="170" fontId="3" fillId="2" borderId="0" xfId="0" applyNumberFormat="1" applyFont="1" applyFill="1" applyAlignment="1" applyProtection="1">
      <alignment vertical="center"/>
    </xf>
    <xf numFmtId="0" fontId="22" fillId="0" borderId="0" xfId="0" applyFont="1" applyProtection="1"/>
    <xf numFmtId="0" fontId="21" fillId="0" borderId="0" xfId="0" applyFont="1" applyProtection="1"/>
    <xf numFmtId="0" fontId="25" fillId="0" borderId="0" xfId="0" applyFont="1" applyAlignment="1" applyProtection="1">
      <alignment horizontal="center" vertical="top" wrapText="1"/>
    </xf>
    <xf numFmtId="0" fontId="9" fillId="0" borderId="13" xfId="0" applyFont="1" applyBorder="1" applyAlignment="1" applyProtection="1">
      <alignment horizontal="left" vertical="top" wrapText="1"/>
    </xf>
    <xf numFmtId="0" fontId="25" fillId="0" borderId="0" xfId="0" applyFont="1" applyAlignment="1" applyProtection="1">
      <alignment horizontal="left" vertical="top" wrapText="1"/>
    </xf>
    <xf numFmtId="22" fontId="25" fillId="0" borderId="0" xfId="0" applyNumberFormat="1" applyFont="1" applyAlignment="1" applyProtection="1">
      <alignment horizontal="center" vertical="top" wrapText="1"/>
    </xf>
    <xf numFmtId="171" fontId="21" fillId="0" borderId="0" xfId="0" applyNumberFormat="1" applyFont="1" applyAlignment="1" applyProtection="1">
      <alignment horizontal="left" vertical="top" wrapText="1"/>
    </xf>
    <xf numFmtId="0" fontId="13" fillId="2" borderId="0" xfId="0" applyFont="1" applyFill="1" applyAlignment="1" applyProtection="1">
      <alignment vertical="center"/>
    </xf>
    <xf numFmtId="0" fontId="7" fillId="0" borderId="4" xfId="0" applyFont="1" applyBorder="1" applyAlignment="1" applyProtection="1">
      <alignment vertical="center"/>
    </xf>
    <xf numFmtId="0" fontId="7" fillId="0" borderId="15" xfId="0" applyFont="1" applyBorder="1" applyAlignment="1" applyProtection="1">
      <alignment horizontal="center" vertical="center"/>
    </xf>
    <xf numFmtId="0" fontId="7" fillId="0" borderId="15" xfId="0" applyFont="1" applyBorder="1" applyAlignment="1" applyProtection="1">
      <alignment horizontal="center" vertical="center"/>
    </xf>
    <xf numFmtId="0" fontId="7" fillId="0" borderId="15" xfId="0" applyFont="1" applyBorder="1" applyAlignment="1" applyProtection="1">
      <alignment horizontal="center" vertical="center" wrapText="1"/>
    </xf>
    <xf numFmtId="0" fontId="7" fillId="0" borderId="15" xfId="0" applyFont="1" applyBorder="1" applyAlignment="1" applyProtection="1">
      <alignment horizontal="center" vertical="center" wrapText="1"/>
    </xf>
    <xf numFmtId="0" fontId="7" fillId="0" borderId="5" xfId="0" applyFont="1" applyBorder="1" applyAlignment="1" applyProtection="1">
      <alignment vertical="center"/>
    </xf>
    <xf numFmtId="0" fontId="14" fillId="2" borderId="0" xfId="0" applyFont="1" applyFill="1" applyAlignment="1" applyProtection="1">
      <alignment vertical="center"/>
    </xf>
    <xf numFmtId="0" fontId="7" fillId="2" borderId="0" xfId="0" applyFont="1" applyFill="1" applyAlignment="1" applyProtection="1">
      <alignment vertical="center"/>
    </xf>
    <xf numFmtId="0" fontId="0" fillId="0" borderId="16" xfId="0" applyBorder="1" applyAlignment="1" applyProtection="1">
      <alignment horizontal="center" vertical="center"/>
    </xf>
    <xf numFmtId="0" fontId="0" fillId="0" borderId="16" xfId="0" applyBorder="1" applyAlignment="1" applyProtection="1">
      <alignment horizontal="center"/>
    </xf>
    <xf numFmtId="0" fontId="0" fillId="0" borderId="16" xfId="0" applyBorder="1" applyAlignment="1" applyProtection="1">
      <alignment vertical="center" wrapText="1"/>
    </xf>
    <xf numFmtId="0" fontId="0" fillId="0" borderId="16" xfId="0" applyBorder="1" applyAlignment="1" applyProtection="1">
      <alignment horizontal="center" vertical="center" wrapText="1"/>
    </xf>
    <xf numFmtId="0" fontId="0" fillId="0" borderId="17" xfId="0" applyBorder="1" applyAlignment="1" applyProtection="1">
      <alignment horizontal="center" vertical="center"/>
    </xf>
    <xf numFmtId="171" fontId="0" fillId="0" borderId="18" xfId="0" applyNumberFormat="1" applyBorder="1" applyAlignment="1" applyProtection="1">
      <alignment horizontal="center" vertical="center" wrapText="1"/>
    </xf>
    <xf numFmtId="0" fontId="0" fillId="0" borderId="18" xfId="0" applyBorder="1" applyAlignment="1" applyProtection="1">
      <alignment vertical="center" wrapText="1"/>
    </xf>
    <xf numFmtId="0" fontId="0" fillId="0" borderId="7" xfId="0" applyBorder="1" applyAlignment="1" applyProtection="1">
      <alignment vertical="center" wrapText="1"/>
    </xf>
    <xf numFmtId="0" fontId="0" fillId="0" borderId="19" xfId="0" applyBorder="1" applyAlignment="1" applyProtection="1">
      <alignment vertical="center" wrapText="1"/>
    </xf>
    <xf numFmtId="49" fontId="0" fillId="0" borderId="18" xfId="0" applyNumberFormat="1" applyBorder="1" applyAlignment="1" applyProtection="1">
      <alignment horizontal="center" vertical="center" wrapText="1"/>
    </xf>
    <xf numFmtId="170" fontId="0" fillId="0" borderId="18" xfId="0" applyNumberFormat="1" applyBorder="1" applyAlignment="1" applyProtection="1">
      <alignment horizontal="center" vertical="center" wrapText="1"/>
    </xf>
    <xf numFmtId="170" fontId="0" fillId="0" borderId="19" xfId="0" applyNumberFormat="1" applyBorder="1" applyAlignment="1" applyProtection="1">
      <alignment horizontal="center" vertical="center" wrapText="1"/>
    </xf>
    <xf numFmtId="170" fontId="0" fillId="0" borderId="18" xfId="0" applyNumberFormat="1" applyBorder="1" applyAlignment="1" applyProtection="1">
      <alignment horizontal="center" vertical="center" wrapText="1"/>
    </xf>
    <xf numFmtId="0" fontId="0" fillId="0" borderId="20" xfId="0" applyBorder="1" applyAlignment="1" applyProtection="1">
      <alignment vertical="center" wrapText="1"/>
    </xf>
    <xf numFmtId="0" fontId="0" fillId="0" borderId="8" xfId="0" applyBorder="1" applyAlignment="1" applyProtection="1">
      <alignment vertical="center" wrapText="1"/>
    </xf>
    <xf numFmtId="0" fontId="0" fillId="0" borderId="21" xfId="0" applyBorder="1" applyAlignment="1" applyProtection="1">
      <alignment vertical="center" wrapText="1"/>
    </xf>
    <xf numFmtId="171" fontId="0" fillId="0" borderId="14" xfId="0" applyNumberFormat="1" applyBorder="1" applyAlignment="1" applyProtection="1">
      <alignment horizontal="center" vertical="center" wrapText="1"/>
    </xf>
    <xf numFmtId="0" fontId="0" fillId="0" borderId="22" xfId="0" applyBorder="1" applyAlignment="1" applyProtection="1">
      <alignment vertical="center" wrapText="1"/>
    </xf>
    <xf numFmtId="0" fontId="0" fillId="0" borderId="9" xfId="0" applyBorder="1" applyAlignment="1" applyProtection="1">
      <alignment vertical="center" wrapText="1"/>
    </xf>
    <xf numFmtId="0" fontId="0" fillId="0" borderId="23" xfId="0" applyBorder="1" applyAlignment="1" applyProtection="1">
      <alignment vertical="center" wrapText="1"/>
    </xf>
    <xf numFmtId="49" fontId="0" fillId="0" borderId="14" xfId="0" applyNumberFormat="1" applyBorder="1" applyAlignment="1" applyProtection="1">
      <alignment horizontal="center" vertical="center" wrapText="1"/>
    </xf>
    <xf numFmtId="170" fontId="0" fillId="0" borderId="14" xfId="0" applyNumberFormat="1" applyBorder="1" applyAlignment="1" applyProtection="1">
      <alignment horizontal="center" vertical="center" wrapText="1"/>
    </xf>
    <xf numFmtId="170" fontId="0" fillId="0" borderId="17" xfId="0" applyNumberFormat="1" applyBorder="1" applyAlignment="1" applyProtection="1">
      <alignment horizontal="center" vertical="center" wrapText="1"/>
    </xf>
    <xf numFmtId="170" fontId="0" fillId="0" borderId="14" xfId="0" applyNumberFormat="1" applyBorder="1" applyAlignment="1" applyProtection="1">
      <alignment horizontal="center" vertical="center" wrapText="1"/>
    </xf>
    <xf numFmtId="170" fontId="7" fillId="0" borderId="15" xfId="0" applyNumberFormat="1" applyFont="1" applyBorder="1" applyAlignment="1" applyProtection="1">
      <alignment horizontal="center" vertical="center" wrapText="1"/>
    </xf>
    <xf numFmtId="170" fontId="7" fillId="0" borderId="15" xfId="0" applyNumberFormat="1" applyFont="1" applyBorder="1" applyAlignment="1" applyProtection="1">
      <alignment vertical="center" wrapText="1"/>
    </xf>
    <xf numFmtId="0" fontId="0" fillId="0" borderId="0" xfId="0" applyAlignment="1" applyProtection="1">
      <alignment horizontal="center" vertical="center"/>
    </xf>
    <xf numFmtId="0" fontId="0" fillId="0" borderId="0" xfId="0" applyAlignment="1" applyProtection="1">
      <alignment vertical="center" wrapText="1"/>
    </xf>
    <xf numFmtId="0" fontId="0" fillId="0" borderId="0" xfId="0" applyAlignment="1" applyProtection="1">
      <alignment horizontal="center" vertical="center" wrapText="1"/>
    </xf>
    <xf numFmtId="0" fontId="3" fillId="2" borderId="0" xfId="0" applyFont="1" applyFill="1" applyAlignment="1" applyProtection="1">
      <alignment horizontal="center" vertical="center"/>
    </xf>
    <xf numFmtId="0" fontId="0" fillId="0" borderId="27" xfId="0" applyBorder="1" applyAlignment="1" applyProtection="1">
      <alignment horizontal="center" vertical="center"/>
    </xf>
    <xf numFmtId="0" fontId="0" fillId="0" borderId="16" xfId="0" applyBorder="1" applyAlignment="1" applyProtection="1">
      <alignment horizontal="center" vertical="center"/>
    </xf>
    <xf numFmtId="0" fontId="0" fillId="0" borderId="16" xfId="0" applyBorder="1" applyAlignment="1" applyProtection="1">
      <alignment vertical="center"/>
    </xf>
    <xf numFmtId="0" fontId="0" fillId="0" borderId="28" xfId="0" applyBorder="1" applyAlignment="1" applyProtection="1">
      <alignment horizontal="center" vertical="center"/>
    </xf>
    <xf numFmtId="0" fontId="0" fillId="0" borderId="5" xfId="0" applyBorder="1" applyAlignment="1" applyProtection="1">
      <alignment horizontal="center" vertical="center"/>
    </xf>
    <xf numFmtId="0" fontId="0" fillId="0" borderId="11" xfId="0" applyBorder="1" applyAlignment="1" applyProtection="1">
      <alignment horizontal="center" vertical="center"/>
    </xf>
    <xf numFmtId="0" fontId="0" fillId="0" borderId="0" xfId="0" applyBorder="1" applyAlignment="1" applyProtection="1">
      <alignment horizontal="center" vertical="center"/>
    </xf>
    <xf numFmtId="0" fontId="0" fillId="0" borderId="0" xfId="0" applyBorder="1" applyAlignment="1" applyProtection="1">
      <alignment vertical="center"/>
    </xf>
    <xf numFmtId="0" fontId="0" fillId="0" borderId="0" xfId="0" applyBorder="1" applyAlignment="1" applyProtection="1">
      <alignment horizontal="center"/>
    </xf>
    <xf numFmtId="0" fontId="0" fillId="0" borderId="0" xfId="0" applyBorder="1" applyAlignment="1" applyProtection="1">
      <alignment horizontal="center"/>
    </xf>
    <xf numFmtId="0" fontId="0" fillId="0" borderId="29" xfId="0" applyBorder="1" applyAlignment="1" applyProtection="1">
      <alignment horizontal="center"/>
    </xf>
    <xf numFmtId="0" fontId="0" fillId="0" borderId="5" xfId="0" applyBorder="1" applyAlignment="1" applyProtection="1">
      <alignment horizontal="center"/>
    </xf>
    <xf numFmtId="0" fontId="0" fillId="0" borderId="11" xfId="0" applyBorder="1" applyProtection="1"/>
    <xf numFmtId="0" fontId="0" fillId="0" borderId="0" xfId="0" applyBorder="1" applyProtection="1"/>
    <xf numFmtId="0" fontId="0" fillId="0" borderId="0" xfId="0" applyBorder="1" applyAlignment="1" applyProtection="1"/>
    <xf numFmtId="0" fontId="13" fillId="2" borderId="0" xfId="0" applyFont="1" applyFill="1" applyProtection="1"/>
    <xf numFmtId="0" fontId="7" fillId="0" borderId="4" xfId="0" applyFont="1" applyBorder="1" applyProtection="1"/>
    <xf numFmtId="0" fontId="18" fillId="0" borderId="11" xfId="0" applyFont="1" applyBorder="1" applyAlignment="1" applyProtection="1">
      <alignment horizontal="center" vertical="center"/>
    </xf>
    <xf numFmtId="0" fontId="18" fillId="0" borderId="0" xfId="0" applyFont="1" applyBorder="1" applyAlignment="1" applyProtection="1">
      <alignment horizontal="center" vertical="center"/>
    </xf>
    <xf numFmtId="0" fontId="18" fillId="0" borderId="0" xfId="0" applyFont="1" applyBorder="1" applyAlignment="1" applyProtection="1">
      <alignment vertical="center"/>
    </xf>
    <xf numFmtId="0" fontId="18" fillId="0" borderId="29" xfId="0" applyFont="1" applyBorder="1" applyAlignment="1" applyProtection="1">
      <alignment horizontal="center" vertical="center"/>
    </xf>
    <xf numFmtId="0" fontId="18" fillId="0" borderId="5" xfId="0" applyFont="1" applyBorder="1" applyAlignment="1" applyProtection="1">
      <alignment horizontal="center" vertical="center"/>
    </xf>
    <xf numFmtId="0" fontId="5" fillId="0" borderId="4" xfId="0" applyFont="1" applyBorder="1" applyProtection="1"/>
    <xf numFmtId="0" fontId="5" fillId="0" borderId="30" xfId="0" applyFont="1" applyBorder="1" applyAlignment="1" applyProtection="1">
      <alignment horizontal="center"/>
    </xf>
    <xf numFmtId="0" fontId="5" fillId="0" borderId="31" xfId="0" applyFont="1" applyBorder="1" applyAlignment="1" applyProtection="1">
      <alignment horizontal="center"/>
    </xf>
    <xf numFmtId="0" fontId="0" fillId="0" borderId="31" xfId="0" applyBorder="1" applyAlignment="1" applyProtection="1">
      <alignment vertical="center"/>
    </xf>
    <xf numFmtId="0" fontId="0" fillId="0" borderId="31" xfId="0" applyBorder="1" applyAlignment="1" applyProtection="1">
      <alignment horizontal="center" vertical="center"/>
    </xf>
    <xf numFmtId="0" fontId="0" fillId="0" borderId="31" xfId="0" applyBorder="1" applyAlignment="1" applyProtection="1">
      <alignment horizontal="center"/>
    </xf>
    <xf numFmtId="0" fontId="0" fillId="0" borderId="32" xfId="0" applyBorder="1" applyAlignment="1" applyProtection="1">
      <alignment horizontal="center" vertical="center"/>
    </xf>
    <xf numFmtId="0" fontId="3" fillId="0" borderId="24" xfId="0" applyFont="1" applyBorder="1" applyProtection="1"/>
    <xf numFmtId="0" fontId="3" fillId="0" borderId="25" xfId="0" applyFont="1" applyBorder="1" applyProtection="1"/>
    <xf numFmtId="0" fontId="5" fillId="0" borderId="25" xfId="0" applyFont="1" applyBorder="1" applyProtection="1"/>
    <xf numFmtId="0" fontId="0" fillId="0" borderId="25" xfId="0" applyBorder="1" applyProtection="1"/>
    <xf numFmtId="0" fontId="0" fillId="0" borderId="26" xfId="0" applyBorder="1" applyProtection="1"/>
    <xf numFmtId="0" fontId="3" fillId="0" borderId="2" xfId="0" applyFont="1" applyBorder="1" applyProtection="1"/>
    <xf numFmtId="0" fontId="5" fillId="0" borderId="2" xfId="0" applyFont="1" applyBorder="1" applyProtection="1"/>
    <xf numFmtId="0" fontId="3" fillId="2" borderId="0" xfId="0" applyFont="1" applyFill="1" applyBorder="1" applyProtection="1"/>
    <xf numFmtId="0" fontId="3" fillId="2" borderId="0" xfId="0" quotePrefix="1" applyFont="1" applyFill="1" applyBorder="1" applyProtection="1"/>
    <xf numFmtId="0" fontId="5" fillId="2" borderId="0" xfId="0" applyFont="1" applyFill="1" applyBorder="1" applyProtection="1"/>
    <xf numFmtId="0" fontId="15" fillId="5" borderId="0" xfId="3" applyFont="1" applyFill="1" applyAlignment="1" applyProtection="1">
      <alignment vertical="center"/>
    </xf>
    <xf numFmtId="0" fontId="15" fillId="5" borderId="0" xfId="4" applyFont="1" applyFill="1" applyAlignment="1" applyProtection="1">
      <alignment vertical="center"/>
    </xf>
    <xf numFmtId="0" fontId="15" fillId="5" borderId="0" xfId="4" applyFont="1" applyFill="1" applyAlignment="1" applyProtection="1">
      <alignment horizontal="center" vertical="center"/>
    </xf>
    <xf numFmtId="0" fontId="15" fillId="6" borderId="0" xfId="3" applyFont="1" applyFill="1" applyAlignment="1" applyProtection="1">
      <alignment vertical="center"/>
    </xf>
    <xf numFmtId="0" fontId="3" fillId="7" borderId="0" xfId="3" applyFont="1" applyFill="1" applyAlignment="1" applyProtection="1">
      <alignment vertical="center"/>
    </xf>
    <xf numFmtId="0" fontId="3" fillId="0" borderId="0" xfId="3" applyFont="1" applyAlignment="1" applyProtection="1">
      <alignment vertical="center"/>
    </xf>
    <xf numFmtId="0" fontId="15" fillId="6" borderId="0" xfId="3" quotePrefix="1" applyFont="1" applyFill="1" applyAlignment="1" applyProtection="1">
      <alignment vertical="center"/>
    </xf>
    <xf numFmtId="0" fontId="15" fillId="5" borderId="0" xfId="3" quotePrefix="1" applyFont="1" applyFill="1" applyAlignment="1" applyProtection="1">
      <alignment vertical="center"/>
    </xf>
    <xf numFmtId="0" fontId="3" fillId="7" borderId="0" xfId="4" quotePrefix="1" applyFont="1" applyFill="1" applyAlignment="1" applyProtection="1">
      <alignment vertical="center"/>
    </xf>
    <xf numFmtId="0" fontId="3" fillId="7" borderId="0" xfId="4" applyFont="1" applyFill="1" applyAlignment="1" applyProtection="1">
      <alignment vertical="center"/>
    </xf>
    <xf numFmtId="0" fontId="3" fillId="0" borderId="0" xfId="3" quotePrefix="1" applyFont="1" applyAlignment="1" applyProtection="1">
      <alignment vertical="center"/>
    </xf>
    <xf numFmtId="0" fontId="3" fillId="7" borderId="0" xfId="3" quotePrefix="1" applyFont="1" applyFill="1" applyAlignment="1" applyProtection="1">
      <alignment vertical="center"/>
    </xf>
    <xf numFmtId="0" fontId="17" fillId="5" borderId="0" xfId="4" applyFont="1" applyFill="1" applyAlignment="1" applyProtection="1">
      <alignment vertical="center"/>
    </xf>
    <xf numFmtId="0" fontId="17" fillId="5" borderId="0" xfId="4" applyFont="1" applyFill="1" applyAlignment="1" applyProtection="1">
      <alignment horizontal="center" vertical="center"/>
    </xf>
    <xf numFmtId="0" fontId="0" fillId="2" borderId="0" xfId="0" applyFill="1" applyProtection="1"/>
    <xf numFmtId="0" fontId="0" fillId="0" borderId="18" xfId="0"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28" xfId="0" applyBorder="1" applyAlignment="1" applyProtection="1">
      <alignment horizontal="center" vertical="center"/>
    </xf>
    <xf numFmtId="0" fontId="0" fillId="0" borderId="29" xfId="0" applyBorder="1" applyAlignment="1" applyProtection="1">
      <alignment horizontal="center"/>
    </xf>
    <xf numFmtId="0" fontId="18" fillId="0" borderId="29" xfId="0" applyFont="1" applyBorder="1" applyAlignment="1" applyProtection="1">
      <alignment horizontal="center" vertical="center"/>
    </xf>
    <xf numFmtId="0" fontId="0" fillId="0" borderId="32" xfId="0" applyBorder="1" applyAlignment="1" applyProtection="1">
      <alignment horizontal="center" vertical="center"/>
    </xf>
    <xf numFmtId="0" fontId="0" fillId="0" borderId="0" xfId="0" applyBorder="1" applyAlignment="1" applyProtection="1"/>
    <xf numFmtId="0" fontId="5" fillId="2" borderId="0" xfId="0" applyNumberFormat="1" applyFont="1" applyFill="1" applyAlignment="1" applyProtection="1">
      <alignment vertical="center"/>
    </xf>
    <xf numFmtId="172" fontId="5" fillId="2" borderId="0" xfId="1" applyNumberFormat="1" applyFont="1" applyFill="1" applyAlignment="1" applyProtection="1">
      <alignment vertical="center"/>
    </xf>
    <xf numFmtId="169" fontId="5" fillId="2" borderId="0" xfId="0" applyNumberFormat="1" applyFont="1" applyFill="1" applyAlignment="1" applyProtection="1">
      <alignment vertical="center"/>
    </xf>
    <xf numFmtId="170" fontId="5" fillId="2" borderId="0" xfId="0" applyNumberFormat="1" applyFont="1" applyFill="1" applyAlignment="1" applyProtection="1">
      <alignment vertical="center"/>
    </xf>
  </cellXfs>
  <cellStyles count="5">
    <cellStyle name="Comma" xfId="1" builtinId="3"/>
    <cellStyle name="Comma [0]" xfId="2" builtinId="6"/>
    <cellStyle name="Normal" xfId="0" builtinId="0"/>
    <cellStyle name="Normal 2" xfId="3" xr:uid="{5CE666FA-9EF4-4901-AF6B-0A03B29AFE20}"/>
    <cellStyle name="Normal 3" xfId="4" xr:uid="{6EA26C57-ED40-41DB-AD4C-6F19BCB38896}"/>
  </cellStyles>
  <dxfs count="432">
    <dxf>
      <fill>
        <patternFill>
          <bgColor rgb="FFFF8181"/>
        </patternFill>
      </fill>
    </dxf>
    <dxf>
      <fill>
        <patternFill>
          <bgColor rgb="FFB8E18B"/>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rgb="FFFFFD99"/>
        </patternFill>
      </fill>
    </dxf>
    <dxf>
      <fill>
        <patternFill>
          <bgColor rgb="FFFFFD99"/>
        </patternFill>
      </fill>
    </dxf>
    <dxf>
      <fill>
        <patternFill>
          <bgColor rgb="FFFFFD99"/>
        </patternFill>
      </fill>
    </dxf>
    <dxf>
      <fill>
        <patternFill>
          <bgColor rgb="FFFFFF99"/>
        </patternFill>
      </fill>
    </dxf>
    <dxf>
      <fill>
        <patternFill>
          <bgColor theme="9" tint="0.39994506668294322"/>
        </patternFill>
      </fill>
    </dxf>
    <dxf>
      <fill>
        <patternFill>
          <bgColor theme="0"/>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rgb="FFFFFF99"/>
        </patternFill>
      </fill>
    </dxf>
    <dxf>
      <fill>
        <patternFill>
          <bgColor theme="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8181"/>
        </patternFill>
      </fill>
    </dxf>
    <dxf>
      <fill>
        <patternFill>
          <bgColor rgb="FFB8E18B"/>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rgb="FFFFFD99"/>
        </patternFill>
      </fill>
    </dxf>
    <dxf>
      <fill>
        <patternFill>
          <bgColor rgb="FFFFFD99"/>
        </patternFill>
      </fill>
    </dxf>
    <dxf>
      <fill>
        <patternFill>
          <bgColor rgb="FFFFFD99"/>
        </patternFill>
      </fill>
    </dxf>
    <dxf>
      <fill>
        <patternFill>
          <bgColor rgb="FFFFFF99"/>
        </patternFill>
      </fill>
    </dxf>
    <dxf>
      <fill>
        <patternFill>
          <bgColor theme="9" tint="0.39994506668294322"/>
        </patternFill>
      </fill>
    </dxf>
    <dxf>
      <fill>
        <patternFill>
          <bgColor theme="0"/>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rgb="FFFFFF99"/>
        </patternFill>
      </fill>
    </dxf>
    <dxf>
      <fill>
        <patternFill>
          <bgColor theme="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8181"/>
        </patternFill>
      </fill>
    </dxf>
    <dxf>
      <fill>
        <patternFill>
          <bgColor rgb="FFB8E18B"/>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rgb="FFFFFD99"/>
        </patternFill>
      </fill>
    </dxf>
    <dxf>
      <fill>
        <patternFill>
          <bgColor rgb="FFFFFD99"/>
        </patternFill>
      </fill>
    </dxf>
    <dxf>
      <fill>
        <patternFill>
          <bgColor rgb="FFFFFD99"/>
        </patternFill>
      </fill>
    </dxf>
    <dxf>
      <fill>
        <patternFill>
          <bgColor rgb="FFFFFF99"/>
        </patternFill>
      </fill>
    </dxf>
    <dxf>
      <fill>
        <patternFill>
          <bgColor theme="9" tint="0.39994506668294322"/>
        </patternFill>
      </fill>
    </dxf>
    <dxf>
      <fill>
        <patternFill>
          <bgColor theme="0"/>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rgb="FFFFFF99"/>
        </patternFill>
      </fill>
    </dxf>
    <dxf>
      <fill>
        <patternFill>
          <bgColor theme="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8181"/>
        </patternFill>
      </fill>
    </dxf>
    <dxf>
      <fill>
        <patternFill>
          <bgColor rgb="FFB8E18B"/>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rgb="FFFFFD99"/>
        </patternFill>
      </fill>
    </dxf>
    <dxf>
      <fill>
        <patternFill>
          <bgColor rgb="FFFFFD99"/>
        </patternFill>
      </fill>
    </dxf>
    <dxf>
      <fill>
        <patternFill>
          <bgColor rgb="FFFFFD99"/>
        </patternFill>
      </fill>
    </dxf>
    <dxf>
      <fill>
        <patternFill>
          <bgColor rgb="FFFFFF99"/>
        </patternFill>
      </fill>
    </dxf>
    <dxf>
      <fill>
        <patternFill>
          <bgColor theme="9" tint="0.39994506668294322"/>
        </patternFill>
      </fill>
    </dxf>
    <dxf>
      <fill>
        <patternFill>
          <bgColor theme="0"/>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rgb="FFFFFF99"/>
        </patternFill>
      </fill>
    </dxf>
    <dxf>
      <fill>
        <patternFill>
          <bgColor theme="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8181"/>
        </patternFill>
      </fill>
    </dxf>
    <dxf>
      <fill>
        <patternFill>
          <bgColor rgb="FFB8E18B"/>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rgb="FFFFFD99"/>
        </patternFill>
      </fill>
    </dxf>
    <dxf>
      <fill>
        <patternFill>
          <bgColor rgb="FFFFFD99"/>
        </patternFill>
      </fill>
    </dxf>
    <dxf>
      <fill>
        <patternFill>
          <bgColor rgb="FFFFFD99"/>
        </patternFill>
      </fill>
    </dxf>
    <dxf>
      <fill>
        <patternFill>
          <bgColor rgb="FFFFFF99"/>
        </patternFill>
      </fill>
    </dxf>
    <dxf>
      <fill>
        <patternFill>
          <bgColor theme="9" tint="0.39994506668294322"/>
        </patternFill>
      </fill>
    </dxf>
    <dxf>
      <fill>
        <patternFill>
          <bgColor theme="0"/>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rgb="FFFFFF99"/>
        </patternFill>
      </fill>
    </dxf>
    <dxf>
      <fill>
        <patternFill>
          <bgColor theme="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8181"/>
        </patternFill>
      </fill>
    </dxf>
    <dxf>
      <fill>
        <patternFill>
          <bgColor rgb="FFB8E18B"/>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rgb="FFFFFD99"/>
        </patternFill>
      </fill>
    </dxf>
    <dxf>
      <fill>
        <patternFill>
          <bgColor rgb="FFFFFD99"/>
        </patternFill>
      </fill>
    </dxf>
    <dxf>
      <fill>
        <patternFill>
          <bgColor rgb="FFFFFD99"/>
        </patternFill>
      </fill>
    </dxf>
    <dxf>
      <fill>
        <patternFill>
          <bgColor rgb="FFFFFF99"/>
        </patternFill>
      </fill>
    </dxf>
    <dxf>
      <fill>
        <patternFill>
          <bgColor theme="9" tint="0.39994506668294322"/>
        </patternFill>
      </fill>
    </dxf>
    <dxf>
      <fill>
        <patternFill>
          <bgColor theme="0"/>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rgb="FFFFFF99"/>
        </patternFill>
      </fill>
    </dxf>
    <dxf>
      <fill>
        <patternFill>
          <bgColor theme="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8181"/>
        </patternFill>
      </fill>
    </dxf>
    <dxf>
      <fill>
        <patternFill>
          <bgColor rgb="FFB8E18B"/>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rgb="FFFFFD99"/>
        </patternFill>
      </fill>
    </dxf>
    <dxf>
      <fill>
        <patternFill>
          <bgColor rgb="FFFFFD99"/>
        </patternFill>
      </fill>
    </dxf>
    <dxf>
      <fill>
        <patternFill>
          <bgColor rgb="FFFFFD99"/>
        </patternFill>
      </fill>
    </dxf>
    <dxf>
      <fill>
        <patternFill>
          <bgColor rgb="FFFFFF99"/>
        </patternFill>
      </fill>
    </dxf>
    <dxf>
      <fill>
        <patternFill>
          <bgColor theme="9" tint="0.39994506668294322"/>
        </patternFill>
      </fill>
    </dxf>
    <dxf>
      <fill>
        <patternFill>
          <bgColor theme="0"/>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rgb="FFFFFF99"/>
        </patternFill>
      </fill>
    </dxf>
    <dxf>
      <fill>
        <patternFill>
          <bgColor theme="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8181"/>
        </patternFill>
      </fill>
    </dxf>
    <dxf>
      <fill>
        <patternFill>
          <bgColor rgb="FFB8E18B"/>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rgb="FFFFFD99"/>
        </patternFill>
      </fill>
    </dxf>
    <dxf>
      <fill>
        <patternFill>
          <bgColor rgb="FFFFFD99"/>
        </patternFill>
      </fill>
    </dxf>
    <dxf>
      <fill>
        <patternFill>
          <bgColor rgb="FFFFFD99"/>
        </patternFill>
      </fill>
    </dxf>
    <dxf>
      <fill>
        <patternFill>
          <bgColor rgb="FFFFFF99"/>
        </patternFill>
      </fill>
    </dxf>
    <dxf>
      <fill>
        <patternFill>
          <bgColor theme="9" tint="0.39994506668294322"/>
        </patternFill>
      </fill>
    </dxf>
    <dxf>
      <fill>
        <patternFill>
          <bgColor theme="0"/>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rgb="FFFFFF99"/>
        </patternFill>
      </fill>
    </dxf>
    <dxf>
      <fill>
        <patternFill>
          <bgColor theme="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8181"/>
        </patternFill>
      </fill>
    </dxf>
    <dxf>
      <fill>
        <patternFill>
          <bgColor rgb="FFB8E18B"/>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rgb="FFFFFD99"/>
        </patternFill>
      </fill>
    </dxf>
    <dxf>
      <fill>
        <patternFill>
          <bgColor rgb="FFFFFD99"/>
        </patternFill>
      </fill>
    </dxf>
    <dxf>
      <fill>
        <patternFill>
          <bgColor rgb="FFFFFD99"/>
        </patternFill>
      </fill>
    </dxf>
    <dxf>
      <fill>
        <patternFill>
          <bgColor rgb="FFFFFF99"/>
        </patternFill>
      </fill>
    </dxf>
    <dxf>
      <fill>
        <patternFill>
          <bgColor theme="9" tint="0.39994506668294322"/>
        </patternFill>
      </fill>
    </dxf>
    <dxf>
      <fill>
        <patternFill>
          <bgColor theme="0"/>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rgb="FFFFFF99"/>
        </patternFill>
      </fill>
    </dxf>
    <dxf>
      <fill>
        <patternFill>
          <bgColor theme="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8181"/>
        </patternFill>
      </fill>
    </dxf>
    <dxf>
      <fill>
        <patternFill>
          <bgColor rgb="FFB8E18B"/>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rgb="FFFFFD99"/>
        </patternFill>
      </fill>
    </dxf>
    <dxf>
      <fill>
        <patternFill>
          <bgColor rgb="FFFFFD99"/>
        </patternFill>
      </fill>
    </dxf>
    <dxf>
      <fill>
        <patternFill>
          <bgColor rgb="FFFFFD99"/>
        </patternFill>
      </fill>
    </dxf>
    <dxf>
      <fill>
        <patternFill>
          <bgColor rgb="FFFFFF99"/>
        </patternFill>
      </fill>
    </dxf>
    <dxf>
      <fill>
        <patternFill>
          <bgColor theme="9" tint="0.39994506668294322"/>
        </patternFill>
      </fill>
    </dxf>
    <dxf>
      <fill>
        <patternFill>
          <bgColor theme="0"/>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rgb="FFFFFF99"/>
        </patternFill>
      </fill>
    </dxf>
    <dxf>
      <fill>
        <patternFill>
          <bgColor theme="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8181"/>
        </patternFill>
      </fill>
    </dxf>
    <dxf>
      <fill>
        <patternFill>
          <bgColor rgb="FFB8E18B"/>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rgb="FFFFFD99"/>
        </patternFill>
      </fill>
    </dxf>
    <dxf>
      <fill>
        <patternFill>
          <bgColor rgb="FFFFFD99"/>
        </patternFill>
      </fill>
    </dxf>
    <dxf>
      <fill>
        <patternFill>
          <bgColor rgb="FFFFFD99"/>
        </patternFill>
      </fill>
    </dxf>
    <dxf>
      <fill>
        <patternFill>
          <bgColor rgb="FFFFFF99"/>
        </patternFill>
      </fill>
    </dxf>
    <dxf>
      <fill>
        <patternFill>
          <bgColor theme="9" tint="0.39994506668294322"/>
        </patternFill>
      </fill>
    </dxf>
    <dxf>
      <fill>
        <patternFill>
          <bgColor theme="0"/>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rgb="FFFFFF99"/>
        </patternFill>
      </fill>
    </dxf>
    <dxf>
      <fill>
        <patternFill>
          <bgColor theme="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8181"/>
        </patternFill>
      </fill>
    </dxf>
    <dxf>
      <fill>
        <patternFill>
          <bgColor rgb="FFB8E18B"/>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rgb="FFFFFD99"/>
        </patternFill>
      </fill>
    </dxf>
    <dxf>
      <fill>
        <patternFill>
          <bgColor rgb="FFFFFD99"/>
        </patternFill>
      </fill>
    </dxf>
    <dxf>
      <fill>
        <patternFill>
          <bgColor rgb="FFFFFD99"/>
        </patternFill>
      </fill>
    </dxf>
    <dxf>
      <fill>
        <patternFill>
          <bgColor rgb="FFFFFF99"/>
        </patternFill>
      </fill>
    </dxf>
    <dxf>
      <fill>
        <patternFill>
          <bgColor theme="9" tint="0.39994506668294322"/>
        </patternFill>
      </fill>
    </dxf>
    <dxf>
      <fill>
        <patternFill>
          <bgColor theme="0"/>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rgb="FFFFFF99"/>
        </patternFill>
      </fill>
    </dxf>
    <dxf>
      <fill>
        <patternFill>
          <bgColor theme="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8181"/>
        </patternFill>
      </fill>
    </dxf>
    <dxf>
      <fill>
        <patternFill>
          <bgColor rgb="FFB8E18B"/>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rgb="FFFFFD99"/>
        </patternFill>
      </fill>
    </dxf>
    <dxf>
      <fill>
        <patternFill>
          <bgColor rgb="FFFFFD99"/>
        </patternFill>
      </fill>
    </dxf>
    <dxf>
      <fill>
        <patternFill>
          <bgColor rgb="FFFFFD99"/>
        </patternFill>
      </fill>
    </dxf>
    <dxf>
      <fill>
        <patternFill>
          <bgColor rgb="FFFFFF99"/>
        </patternFill>
      </fill>
    </dxf>
    <dxf>
      <fill>
        <patternFill>
          <bgColor theme="9" tint="0.39994506668294322"/>
        </patternFill>
      </fill>
    </dxf>
    <dxf>
      <fill>
        <patternFill>
          <bgColor theme="0"/>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rgb="FFFFFF99"/>
        </patternFill>
      </fill>
    </dxf>
    <dxf>
      <fill>
        <patternFill>
          <bgColor theme="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8181"/>
        </patternFill>
      </fill>
    </dxf>
    <dxf>
      <fill>
        <patternFill>
          <bgColor rgb="FFB8E18B"/>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rgb="FFFFFD99"/>
        </patternFill>
      </fill>
    </dxf>
    <dxf>
      <fill>
        <patternFill>
          <bgColor rgb="FFFFFD99"/>
        </patternFill>
      </fill>
    </dxf>
    <dxf>
      <fill>
        <patternFill>
          <bgColor rgb="FFFFFD99"/>
        </patternFill>
      </fill>
    </dxf>
    <dxf>
      <fill>
        <patternFill>
          <bgColor rgb="FFFFFF99"/>
        </patternFill>
      </fill>
    </dxf>
    <dxf>
      <fill>
        <patternFill>
          <bgColor theme="9" tint="0.39994506668294322"/>
        </patternFill>
      </fill>
    </dxf>
    <dxf>
      <fill>
        <patternFill>
          <bgColor theme="0"/>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rgb="FFFFFF99"/>
        </patternFill>
      </fill>
    </dxf>
    <dxf>
      <fill>
        <patternFill>
          <bgColor theme="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8181"/>
        </patternFill>
      </fill>
    </dxf>
    <dxf>
      <fill>
        <patternFill>
          <bgColor rgb="FFB8E18B"/>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rgb="FFFFFD99"/>
        </patternFill>
      </fill>
    </dxf>
    <dxf>
      <fill>
        <patternFill>
          <bgColor rgb="FFFFFD99"/>
        </patternFill>
      </fill>
    </dxf>
    <dxf>
      <fill>
        <patternFill>
          <bgColor rgb="FFFFFD99"/>
        </patternFill>
      </fill>
    </dxf>
    <dxf>
      <fill>
        <patternFill>
          <bgColor rgb="FFFFFF99"/>
        </patternFill>
      </fill>
    </dxf>
    <dxf>
      <fill>
        <patternFill>
          <bgColor theme="9" tint="0.39994506668294322"/>
        </patternFill>
      </fill>
    </dxf>
    <dxf>
      <fill>
        <patternFill>
          <bgColor theme="0"/>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rgb="FFFFFF99"/>
        </patternFill>
      </fill>
    </dxf>
    <dxf>
      <fill>
        <patternFill>
          <bgColor theme="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8181"/>
        </patternFill>
      </fill>
    </dxf>
    <dxf>
      <fill>
        <patternFill>
          <bgColor rgb="FFB8E18B"/>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rgb="FFFFFD99"/>
        </patternFill>
      </fill>
    </dxf>
    <dxf>
      <fill>
        <patternFill>
          <bgColor rgb="FFFFFD99"/>
        </patternFill>
      </fill>
    </dxf>
    <dxf>
      <fill>
        <patternFill>
          <bgColor rgb="FFFFFD99"/>
        </patternFill>
      </fill>
    </dxf>
    <dxf>
      <fill>
        <patternFill>
          <bgColor rgb="FFFFFF99"/>
        </patternFill>
      </fill>
    </dxf>
    <dxf>
      <fill>
        <patternFill>
          <bgColor theme="9" tint="0.39994506668294322"/>
        </patternFill>
      </fill>
    </dxf>
    <dxf>
      <fill>
        <patternFill>
          <bgColor theme="0"/>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rgb="FFFFFF99"/>
        </patternFill>
      </fill>
    </dxf>
    <dxf>
      <fill>
        <patternFill>
          <bgColor theme="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8181"/>
        </patternFill>
      </fill>
    </dxf>
    <dxf>
      <fill>
        <patternFill>
          <bgColor rgb="FFB8E18B"/>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rgb="FFFFFD99"/>
        </patternFill>
      </fill>
    </dxf>
    <dxf>
      <fill>
        <patternFill>
          <bgColor rgb="FFFFFD99"/>
        </patternFill>
      </fill>
    </dxf>
    <dxf>
      <fill>
        <patternFill>
          <bgColor rgb="FFFFFD99"/>
        </patternFill>
      </fill>
    </dxf>
    <dxf>
      <fill>
        <patternFill>
          <bgColor rgb="FFFFFF99"/>
        </patternFill>
      </fill>
    </dxf>
    <dxf>
      <fill>
        <patternFill>
          <bgColor theme="9" tint="0.39994506668294322"/>
        </patternFill>
      </fill>
    </dxf>
    <dxf>
      <fill>
        <patternFill>
          <bgColor theme="0"/>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rgb="FFFFFF99"/>
        </patternFill>
      </fill>
    </dxf>
    <dxf>
      <fill>
        <patternFill>
          <bgColor theme="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8181"/>
        </patternFill>
      </fill>
    </dxf>
    <dxf>
      <fill>
        <patternFill>
          <bgColor rgb="FFB8E18B"/>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rgb="FFFFFD99"/>
        </patternFill>
      </fill>
    </dxf>
    <dxf>
      <fill>
        <patternFill>
          <bgColor rgb="FFFFFD99"/>
        </patternFill>
      </fill>
    </dxf>
    <dxf>
      <fill>
        <patternFill>
          <bgColor rgb="FFFFFD99"/>
        </patternFill>
      </fill>
    </dxf>
    <dxf>
      <fill>
        <patternFill>
          <bgColor rgb="FFFFFF99"/>
        </patternFill>
      </fill>
    </dxf>
    <dxf>
      <fill>
        <patternFill>
          <bgColor theme="9" tint="0.39994506668294322"/>
        </patternFill>
      </fill>
    </dxf>
    <dxf>
      <fill>
        <patternFill>
          <bgColor theme="0"/>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rgb="FFFFFF99"/>
        </patternFill>
      </fill>
    </dxf>
    <dxf>
      <fill>
        <patternFill>
          <bgColor theme="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B8E18B"/>
      <color rgb="FFD0EBB3"/>
      <color rgb="FFFF8181"/>
      <color rgb="FFFFFD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95250</xdr:rowOff>
    </xdr:from>
    <xdr:to>
      <xdr:col>4</xdr:col>
      <xdr:colOff>10527</xdr:colOff>
      <xdr:row>3</xdr:row>
      <xdr:rowOff>143289</xdr:rowOff>
    </xdr:to>
    <xdr:pic>
      <xdr:nvPicPr>
        <xdr:cNvPr id="2" name="Picture 1">
          <a:extLst>
            <a:ext uri="{FF2B5EF4-FFF2-40B4-BE49-F238E27FC236}">
              <a16:creationId xmlns:a16="http://schemas.microsoft.com/office/drawing/2014/main" id="{0B568F76-839C-47B3-95CD-1A192B50B3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8625" y="95250"/>
          <a:ext cx="1163052" cy="552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0</xdr:colOff>
      <xdr:row>0</xdr:row>
      <xdr:rowOff>95250</xdr:rowOff>
    </xdr:from>
    <xdr:to>
      <xdr:col>3</xdr:col>
      <xdr:colOff>905049</xdr:colOff>
      <xdr:row>3</xdr:row>
      <xdr:rowOff>143289</xdr:rowOff>
    </xdr:to>
    <xdr:pic>
      <xdr:nvPicPr>
        <xdr:cNvPr id="2" name="Picture 1">
          <a:extLst>
            <a:ext uri="{FF2B5EF4-FFF2-40B4-BE49-F238E27FC236}">
              <a16:creationId xmlns:a16="http://schemas.microsoft.com/office/drawing/2014/main" id="{8728401B-11B4-49AC-93CA-791686F495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8625" y="95250"/>
          <a:ext cx="1162224" cy="552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0</xdr:colOff>
      <xdr:row>0</xdr:row>
      <xdr:rowOff>95250</xdr:rowOff>
    </xdr:from>
    <xdr:to>
      <xdr:col>3</xdr:col>
      <xdr:colOff>905049</xdr:colOff>
      <xdr:row>3</xdr:row>
      <xdr:rowOff>143289</xdr:rowOff>
    </xdr:to>
    <xdr:pic>
      <xdr:nvPicPr>
        <xdr:cNvPr id="2" name="Picture 1">
          <a:extLst>
            <a:ext uri="{FF2B5EF4-FFF2-40B4-BE49-F238E27FC236}">
              <a16:creationId xmlns:a16="http://schemas.microsoft.com/office/drawing/2014/main" id="{AAF84EAB-AB01-4A98-9ECE-65D81956C9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8625" y="95250"/>
          <a:ext cx="1162224" cy="552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0</xdr:colOff>
      <xdr:row>0</xdr:row>
      <xdr:rowOff>95250</xdr:rowOff>
    </xdr:from>
    <xdr:to>
      <xdr:col>3</xdr:col>
      <xdr:colOff>905049</xdr:colOff>
      <xdr:row>3</xdr:row>
      <xdr:rowOff>143289</xdr:rowOff>
    </xdr:to>
    <xdr:pic>
      <xdr:nvPicPr>
        <xdr:cNvPr id="2" name="Picture 1">
          <a:extLst>
            <a:ext uri="{FF2B5EF4-FFF2-40B4-BE49-F238E27FC236}">
              <a16:creationId xmlns:a16="http://schemas.microsoft.com/office/drawing/2014/main" id="{2CEA87B6-BAEC-4143-A92A-4CC116CB4C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8625" y="95250"/>
          <a:ext cx="1162224" cy="552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xdr:col>
      <xdr:colOff>0</xdr:colOff>
      <xdr:row>0</xdr:row>
      <xdr:rowOff>95250</xdr:rowOff>
    </xdr:from>
    <xdr:to>
      <xdr:col>3</xdr:col>
      <xdr:colOff>905049</xdr:colOff>
      <xdr:row>3</xdr:row>
      <xdr:rowOff>143289</xdr:rowOff>
    </xdr:to>
    <xdr:pic>
      <xdr:nvPicPr>
        <xdr:cNvPr id="2" name="Picture 1">
          <a:extLst>
            <a:ext uri="{FF2B5EF4-FFF2-40B4-BE49-F238E27FC236}">
              <a16:creationId xmlns:a16="http://schemas.microsoft.com/office/drawing/2014/main" id="{8A41A9B6-D2B2-4812-860A-BA55E4C970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8625" y="95250"/>
          <a:ext cx="1162224" cy="552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0</xdr:colOff>
      <xdr:row>0</xdr:row>
      <xdr:rowOff>95250</xdr:rowOff>
    </xdr:from>
    <xdr:to>
      <xdr:col>3</xdr:col>
      <xdr:colOff>905049</xdr:colOff>
      <xdr:row>3</xdr:row>
      <xdr:rowOff>143289</xdr:rowOff>
    </xdr:to>
    <xdr:pic>
      <xdr:nvPicPr>
        <xdr:cNvPr id="2" name="Picture 1">
          <a:extLst>
            <a:ext uri="{FF2B5EF4-FFF2-40B4-BE49-F238E27FC236}">
              <a16:creationId xmlns:a16="http://schemas.microsoft.com/office/drawing/2014/main" id="{3A732C64-9073-4793-8A59-890043CC59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8625" y="95250"/>
          <a:ext cx="1162224" cy="552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2</xdr:col>
      <xdr:colOff>0</xdr:colOff>
      <xdr:row>0</xdr:row>
      <xdr:rowOff>95250</xdr:rowOff>
    </xdr:from>
    <xdr:to>
      <xdr:col>3</xdr:col>
      <xdr:colOff>905049</xdr:colOff>
      <xdr:row>3</xdr:row>
      <xdr:rowOff>143289</xdr:rowOff>
    </xdr:to>
    <xdr:pic>
      <xdr:nvPicPr>
        <xdr:cNvPr id="2" name="Picture 1">
          <a:extLst>
            <a:ext uri="{FF2B5EF4-FFF2-40B4-BE49-F238E27FC236}">
              <a16:creationId xmlns:a16="http://schemas.microsoft.com/office/drawing/2014/main" id="{92F4A65C-A2C6-495D-A874-C3F733F481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8625" y="95250"/>
          <a:ext cx="1162224" cy="552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2</xdr:col>
      <xdr:colOff>0</xdr:colOff>
      <xdr:row>0</xdr:row>
      <xdr:rowOff>95250</xdr:rowOff>
    </xdr:from>
    <xdr:to>
      <xdr:col>3</xdr:col>
      <xdr:colOff>905049</xdr:colOff>
      <xdr:row>3</xdr:row>
      <xdr:rowOff>143289</xdr:rowOff>
    </xdr:to>
    <xdr:pic>
      <xdr:nvPicPr>
        <xdr:cNvPr id="2" name="Picture 1">
          <a:extLst>
            <a:ext uri="{FF2B5EF4-FFF2-40B4-BE49-F238E27FC236}">
              <a16:creationId xmlns:a16="http://schemas.microsoft.com/office/drawing/2014/main" id="{9C3DD8BC-16DB-4B1F-9E5A-507A7EC665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8625" y="95250"/>
          <a:ext cx="1162224" cy="552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2</xdr:col>
      <xdr:colOff>0</xdr:colOff>
      <xdr:row>0</xdr:row>
      <xdr:rowOff>95250</xdr:rowOff>
    </xdr:from>
    <xdr:to>
      <xdr:col>3</xdr:col>
      <xdr:colOff>905049</xdr:colOff>
      <xdr:row>3</xdr:row>
      <xdr:rowOff>143289</xdr:rowOff>
    </xdr:to>
    <xdr:pic>
      <xdr:nvPicPr>
        <xdr:cNvPr id="2" name="Picture 1">
          <a:extLst>
            <a:ext uri="{FF2B5EF4-FFF2-40B4-BE49-F238E27FC236}">
              <a16:creationId xmlns:a16="http://schemas.microsoft.com/office/drawing/2014/main" id="{CE45BB96-F7AB-4297-8D05-ECD51B0581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8625" y="95250"/>
          <a:ext cx="1162224" cy="552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2</xdr:col>
      <xdr:colOff>0</xdr:colOff>
      <xdr:row>0</xdr:row>
      <xdr:rowOff>95250</xdr:rowOff>
    </xdr:from>
    <xdr:to>
      <xdr:col>3</xdr:col>
      <xdr:colOff>905049</xdr:colOff>
      <xdr:row>3</xdr:row>
      <xdr:rowOff>143289</xdr:rowOff>
    </xdr:to>
    <xdr:pic>
      <xdr:nvPicPr>
        <xdr:cNvPr id="2" name="Picture 1">
          <a:extLst>
            <a:ext uri="{FF2B5EF4-FFF2-40B4-BE49-F238E27FC236}">
              <a16:creationId xmlns:a16="http://schemas.microsoft.com/office/drawing/2014/main" id="{FECD353E-296F-4B87-ADA2-F47BA1C0D3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8625" y="95250"/>
          <a:ext cx="1162224" cy="552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0</xdr:row>
      <xdr:rowOff>95250</xdr:rowOff>
    </xdr:from>
    <xdr:to>
      <xdr:col>3</xdr:col>
      <xdr:colOff>905049</xdr:colOff>
      <xdr:row>3</xdr:row>
      <xdr:rowOff>143289</xdr:rowOff>
    </xdr:to>
    <xdr:pic>
      <xdr:nvPicPr>
        <xdr:cNvPr id="2" name="Picture 1">
          <a:extLst>
            <a:ext uri="{FF2B5EF4-FFF2-40B4-BE49-F238E27FC236}">
              <a16:creationId xmlns:a16="http://schemas.microsoft.com/office/drawing/2014/main" id="{65E35467-4A0C-4C45-A272-712993BE1E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8625" y="95250"/>
          <a:ext cx="1163052" cy="552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0</xdr:row>
      <xdr:rowOff>95250</xdr:rowOff>
    </xdr:from>
    <xdr:to>
      <xdr:col>3</xdr:col>
      <xdr:colOff>905049</xdr:colOff>
      <xdr:row>3</xdr:row>
      <xdr:rowOff>143289</xdr:rowOff>
    </xdr:to>
    <xdr:pic>
      <xdr:nvPicPr>
        <xdr:cNvPr id="2" name="Picture 1">
          <a:extLst>
            <a:ext uri="{FF2B5EF4-FFF2-40B4-BE49-F238E27FC236}">
              <a16:creationId xmlns:a16="http://schemas.microsoft.com/office/drawing/2014/main" id="{05E2791A-F3B8-4E4F-97CC-275041164A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8625" y="95250"/>
          <a:ext cx="1162224" cy="552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0</xdr:row>
      <xdr:rowOff>95250</xdr:rowOff>
    </xdr:from>
    <xdr:to>
      <xdr:col>3</xdr:col>
      <xdr:colOff>905049</xdr:colOff>
      <xdr:row>3</xdr:row>
      <xdr:rowOff>143289</xdr:rowOff>
    </xdr:to>
    <xdr:pic>
      <xdr:nvPicPr>
        <xdr:cNvPr id="2" name="Picture 1">
          <a:extLst>
            <a:ext uri="{FF2B5EF4-FFF2-40B4-BE49-F238E27FC236}">
              <a16:creationId xmlns:a16="http://schemas.microsoft.com/office/drawing/2014/main" id="{D0EACF52-516E-4792-8AB6-AA9B1837C7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8625" y="95250"/>
          <a:ext cx="1162224" cy="552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0</xdr:colOff>
      <xdr:row>0</xdr:row>
      <xdr:rowOff>95250</xdr:rowOff>
    </xdr:from>
    <xdr:to>
      <xdr:col>3</xdr:col>
      <xdr:colOff>905049</xdr:colOff>
      <xdr:row>3</xdr:row>
      <xdr:rowOff>143289</xdr:rowOff>
    </xdr:to>
    <xdr:pic>
      <xdr:nvPicPr>
        <xdr:cNvPr id="2" name="Picture 1">
          <a:extLst>
            <a:ext uri="{FF2B5EF4-FFF2-40B4-BE49-F238E27FC236}">
              <a16:creationId xmlns:a16="http://schemas.microsoft.com/office/drawing/2014/main" id="{C85128B5-3305-45F7-BCE6-A263AF930D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8625" y="95250"/>
          <a:ext cx="1162224" cy="552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0</xdr:row>
      <xdr:rowOff>95250</xdr:rowOff>
    </xdr:from>
    <xdr:to>
      <xdr:col>3</xdr:col>
      <xdr:colOff>905049</xdr:colOff>
      <xdr:row>3</xdr:row>
      <xdr:rowOff>143289</xdr:rowOff>
    </xdr:to>
    <xdr:pic>
      <xdr:nvPicPr>
        <xdr:cNvPr id="2" name="Picture 1">
          <a:extLst>
            <a:ext uri="{FF2B5EF4-FFF2-40B4-BE49-F238E27FC236}">
              <a16:creationId xmlns:a16="http://schemas.microsoft.com/office/drawing/2014/main" id="{7171AF40-CC39-41A1-9D59-AA6F5A9ECA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8625" y="95250"/>
          <a:ext cx="1162224" cy="552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0</xdr:row>
      <xdr:rowOff>95250</xdr:rowOff>
    </xdr:from>
    <xdr:to>
      <xdr:col>3</xdr:col>
      <xdr:colOff>905049</xdr:colOff>
      <xdr:row>3</xdr:row>
      <xdr:rowOff>143289</xdr:rowOff>
    </xdr:to>
    <xdr:pic>
      <xdr:nvPicPr>
        <xdr:cNvPr id="2" name="Picture 1">
          <a:extLst>
            <a:ext uri="{FF2B5EF4-FFF2-40B4-BE49-F238E27FC236}">
              <a16:creationId xmlns:a16="http://schemas.microsoft.com/office/drawing/2014/main" id="{0B5919B4-B1A9-43A9-9B35-7FA3C69F9C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8625" y="95250"/>
          <a:ext cx="1162224" cy="552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0</xdr:colOff>
      <xdr:row>0</xdr:row>
      <xdr:rowOff>95250</xdr:rowOff>
    </xdr:from>
    <xdr:to>
      <xdr:col>3</xdr:col>
      <xdr:colOff>905049</xdr:colOff>
      <xdr:row>3</xdr:row>
      <xdr:rowOff>143289</xdr:rowOff>
    </xdr:to>
    <xdr:pic>
      <xdr:nvPicPr>
        <xdr:cNvPr id="2" name="Picture 1">
          <a:extLst>
            <a:ext uri="{FF2B5EF4-FFF2-40B4-BE49-F238E27FC236}">
              <a16:creationId xmlns:a16="http://schemas.microsoft.com/office/drawing/2014/main" id="{F8B0D65F-59EB-4884-BCC2-43AA003424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8625" y="95250"/>
          <a:ext cx="1162224" cy="552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0</xdr:colOff>
      <xdr:row>0</xdr:row>
      <xdr:rowOff>95250</xdr:rowOff>
    </xdr:from>
    <xdr:to>
      <xdr:col>3</xdr:col>
      <xdr:colOff>905049</xdr:colOff>
      <xdr:row>3</xdr:row>
      <xdr:rowOff>143289</xdr:rowOff>
    </xdr:to>
    <xdr:pic>
      <xdr:nvPicPr>
        <xdr:cNvPr id="2" name="Picture 1">
          <a:extLst>
            <a:ext uri="{FF2B5EF4-FFF2-40B4-BE49-F238E27FC236}">
              <a16:creationId xmlns:a16="http://schemas.microsoft.com/office/drawing/2014/main" id="{41229899-BFD8-41F7-95CD-A5F34FDD03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8625" y="95250"/>
          <a:ext cx="1162224" cy="552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8778A-1C1F-4370-B683-C43800C27C9E}">
  <sheetPr codeName="Sheet1"/>
  <dimension ref="A1:U115"/>
  <sheetViews>
    <sheetView showGridLines="0" view="pageBreakPreview" topLeftCell="A28" zoomScale="115" zoomScaleNormal="100" zoomScaleSheetLayoutView="115" workbookViewId="0">
      <selection activeCell="L49" sqref="L49"/>
    </sheetView>
  </sheetViews>
  <sheetFormatPr defaultColWidth="9.140625" defaultRowHeight="15" x14ac:dyDescent="0.25"/>
  <cols>
    <col min="1" max="1" width="5.140625" style="36" customWidth="1"/>
    <col min="2" max="2" width="1.28515625" style="204" customWidth="1"/>
    <col min="3" max="3" width="3.85546875" style="204" customWidth="1"/>
    <col min="4" max="4" width="13.42578125" style="204" customWidth="1"/>
    <col min="5" max="5" width="4.28515625" style="204" customWidth="1"/>
    <col min="6" max="6" width="1.5703125" style="204" bestFit="1" customWidth="1"/>
    <col min="7" max="7" width="3.5703125" style="204" customWidth="1"/>
    <col min="8" max="8" width="25" style="204" customWidth="1"/>
    <col min="9" max="9" width="3.42578125" style="204" customWidth="1"/>
    <col min="10" max="10" width="12.5703125" style="204" customWidth="1"/>
    <col min="11" max="11" width="6.42578125" style="204" customWidth="1"/>
    <col min="12" max="12" width="8.85546875" style="204" customWidth="1"/>
    <col min="13" max="13" width="3.7109375" style="204" customWidth="1"/>
    <col min="14" max="14" width="12.28515625" style="204" customWidth="1"/>
    <col min="15" max="15" width="20.140625" style="204" customWidth="1"/>
    <col min="16" max="16" width="1.28515625" style="204" customWidth="1"/>
    <col min="17" max="17" width="14" style="42" bestFit="1" customWidth="1"/>
    <col min="18" max="19" width="9.140625" style="43"/>
    <col min="20" max="20" width="17.42578125" style="43" bestFit="1" customWidth="1"/>
    <col min="21" max="16384" width="9.140625" style="43"/>
  </cols>
  <sheetData>
    <row r="1" spans="1:21" ht="18.75" customHeight="1" thickTop="1" x14ac:dyDescent="0.3">
      <c r="B1" s="37"/>
      <c r="C1" s="38"/>
      <c r="D1" s="38"/>
      <c r="E1" s="38"/>
      <c r="F1" s="39"/>
      <c r="G1" s="39"/>
      <c r="H1" s="40" t="str">
        <f>IF(M10="x","LAPORAN PENGGUNAAN DANA PETTY CASH - LPD",IF(I10="x","LAPORAN PENGGUNAAN DANA PETTY CASH - LPD",IF(G10="x","FORM PENGAJUAN DANA PETTY CASH - FPD","FORM PENGAJUAN DANA PETTY CASH - FPD")))</f>
        <v>FORM PENGAJUAN DANA PETTY CASH - FPD</v>
      </c>
      <c r="I1" s="40"/>
      <c r="J1" s="40"/>
      <c r="K1" s="40"/>
      <c r="L1" s="40"/>
      <c r="M1" s="40"/>
      <c r="N1" s="40"/>
      <c r="O1" s="40"/>
      <c r="P1" s="41"/>
      <c r="R1" s="42"/>
      <c r="S1" s="42"/>
      <c r="T1" s="42"/>
      <c r="U1" s="42"/>
    </row>
    <row r="2" spans="1:21" ht="6" customHeight="1" x14ac:dyDescent="0.25">
      <c r="B2" s="44"/>
      <c r="C2" s="45"/>
      <c r="D2" s="45"/>
      <c r="E2" s="45"/>
      <c r="F2" s="46"/>
      <c r="G2" s="46"/>
      <c r="H2" s="47"/>
      <c r="I2" s="47"/>
      <c r="J2" s="47"/>
      <c r="K2" s="47"/>
      <c r="L2" s="47"/>
      <c r="M2" s="47"/>
      <c r="N2" s="47"/>
      <c r="O2" s="47"/>
      <c r="P2" s="48"/>
      <c r="R2" s="42"/>
      <c r="S2" s="42"/>
      <c r="T2" s="42"/>
      <c r="U2" s="42"/>
    </row>
    <row r="3" spans="1:21" x14ac:dyDescent="0.25">
      <c r="B3" s="44"/>
      <c r="C3" s="45"/>
      <c r="D3" s="45"/>
      <c r="E3" s="45"/>
      <c r="F3" s="45"/>
      <c r="G3" s="45"/>
      <c r="H3" s="49" t="str">
        <f>"No. "&amp;IF(M10="X","LPD",IF(I10="x","LPD",IF(G10="x","FPD")))&amp;" / INAURA - "&amp;G6&amp;" - "&amp;G8&amp;"/"</f>
        <v>No. FPD / INAURA - Sales &amp; Marketing - Staff/</v>
      </c>
      <c r="I3" s="49"/>
      <c r="J3" s="49"/>
      <c r="K3" s="49"/>
      <c r="L3" s="49"/>
      <c r="M3" s="50">
        <v>1</v>
      </c>
      <c r="N3" s="50"/>
      <c r="O3" s="51" t="str">
        <f>UPPER(G5)</f>
        <v>KANTOR PUSAT</v>
      </c>
      <c r="P3" s="48"/>
      <c r="R3" s="42"/>
      <c r="S3" s="42"/>
      <c r="T3" s="42"/>
      <c r="U3" s="42"/>
    </row>
    <row r="4" spans="1:21" ht="15.75" thickBot="1" x14ac:dyDescent="0.3">
      <c r="B4" s="44"/>
      <c r="C4" s="45"/>
      <c r="D4" s="45"/>
      <c r="E4" s="45"/>
      <c r="F4" s="52"/>
      <c r="G4" s="45"/>
      <c r="H4" s="45"/>
      <c r="I4" s="45"/>
      <c r="J4" s="45"/>
      <c r="K4" s="45"/>
      <c r="L4" s="45"/>
      <c r="M4" s="45"/>
      <c r="N4" s="53" t="s">
        <v>0</v>
      </c>
      <c r="O4" s="54">
        <v>45575</v>
      </c>
      <c r="P4" s="48"/>
      <c r="R4" s="42"/>
      <c r="S4" s="42"/>
      <c r="T4" s="42"/>
      <c r="U4" s="42"/>
    </row>
    <row r="5" spans="1:21" ht="16.5" thickTop="1" thickBot="1" x14ac:dyDescent="0.3">
      <c r="B5" s="44"/>
      <c r="C5" s="45" t="str">
        <f>IF(O4="","","Unit Kerja")</f>
        <v>Unit Kerja</v>
      </c>
      <c r="D5" s="45"/>
      <c r="E5" s="45"/>
      <c r="F5" s="55" t="str">
        <f>IF(O4="","",":")</f>
        <v>:</v>
      </c>
      <c r="G5" s="56" t="s">
        <v>1</v>
      </c>
      <c r="H5" s="56"/>
      <c r="I5" s="56"/>
      <c r="J5" s="45"/>
      <c r="K5" s="45"/>
      <c r="L5" s="45"/>
      <c r="M5" s="49" t="str">
        <f>IF(G5="","",IF(G5="Kantor Pusat","Lokasi Gedung :","Lokasi Kerja :"))</f>
        <v>Lokasi Gedung :</v>
      </c>
      <c r="N5" s="49"/>
      <c r="O5" s="57" t="s">
        <v>40</v>
      </c>
      <c r="P5" s="48"/>
      <c r="Q5" s="58"/>
      <c r="R5" s="42"/>
      <c r="S5" s="42"/>
      <c r="T5" s="42"/>
      <c r="U5" s="42"/>
    </row>
    <row r="6" spans="1:21" ht="15.75" thickBot="1" x14ac:dyDescent="0.3">
      <c r="A6" s="59"/>
      <c r="B6" s="44"/>
      <c r="C6" s="45" t="str">
        <f>IF(O5="","","Departement")</f>
        <v>Departement</v>
      </c>
      <c r="D6" s="45"/>
      <c r="E6" s="45"/>
      <c r="F6" s="45" t="str">
        <f>IF(O5="","",":")</f>
        <v>:</v>
      </c>
      <c r="G6" s="60" t="s">
        <v>16</v>
      </c>
      <c r="H6" s="60"/>
      <c r="I6" s="60"/>
      <c r="J6" s="45"/>
      <c r="K6" s="61"/>
      <c r="L6" s="62" t="str">
        <f>IF(G8="","","Keperluan")</f>
        <v>Keperluan</v>
      </c>
      <c r="M6" s="62" t="str">
        <f>IF(G8="","",":")</f>
        <v>:</v>
      </c>
      <c r="N6" s="63"/>
      <c r="O6" s="64" t="str">
        <f>IF(G10="-","",IF(G10="x",IF(O4="","Ketikan Tanggal STPD","")))</f>
        <v/>
      </c>
      <c r="P6" s="48"/>
      <c r="Q6" s="58"/>
      <c r="R6" s="42"/>
      <c r="S6" s="42"/>
      <c r="T6" s="42"/>
      <c r="U6" s="42"/>
    </row>
    <row r="7" spans="1:21" ht="15.75" thickBot="1" x14ac:dyDescent="0.3">
      <c r="B7" s="44"/>
      <c r="C7" s="45" t="str">
        <f>IF(G6="","","Nama Karyawan")</f>
        <v>Nama Karyawan</v>
      </c>
      <c r="D7" s="45"/>
      <c r="E7" s="45"/>
      <c r="F7" s="45" t="str">
        <f>IF(G6="","",":")</f>
        <v>:</v>
      </c>
      <c r="G7" s="60" t="s">
        <v>41</v>
      </c>
      <c r="H7" s="60"/>
      <c r="I7" s="60"/>
      <c r="J7" s="45"/>
      <c r="K7" s="45"/>
      <c r="L7" s="65" t="s">
        <v>45</v>
      </c>
      <c r="M7" s="65"/>
      <c r="N7" s="65"/>
      <c r="O7" s="65"/>
      <c r="P7" s="48"/>
      <c r="Q7" s="66" t="str">
        <f>IF(G8="Manager",IF(G6=A51,"Manager'",IF(G6=A52,"Manager'",IF(G6=A53,"Manager'",IF(G6=A54,"Manager'",IF(G6=A55,"Manager'",IF(G6=A56,"Manager'",IF(G6=A57,"Manager'","Manager"))))))),"")</f>
        <v/>
      </c>
      <c r="R7" s="67"/>
      <c r="S7" s="42"/>
      <c r="T7" s="42"/>
      <c r="U7" s="42"/>
    </row>
    <row r="8" spans="1:21" x14ac:dyDescent="0.25">
      <c r="B8" s="44"/>
      <c r="C8" s="45" t="str">
        <f>IF(G7="","","Jabatan")</f>
        <v>Jabatan</v>
      </c>
      <c r="D8" s="45"/>
      <c r="E8" s="45"/>
      <c r="F8" s="45" t="str">
        <f>IF(G7="","",":")</f>
        <v>:</v>
      </c>
      <c r="G8" s="68" t="s">
        <v>3</v>
      </c>
      <c r="H8" s="68"/>
      <c r="I8" s="68"/>
      <c r="J8" s="45"/>
      <c r="K8" s="45"/>
      <c r="L8" s="65"/>
      <c r="M8" s="65"/>
      <c r="N8" s="65"/>
      <c r="O8" s="65"/>
      <c r="P8" s="48"/>
      <c r="Q8" s="58"/>
      <c r="R8" s="67"/>
      <c r="S8" s="42"/>
      <c r="T8" s="42"/>
      <c r="U8" s="42"/>
    </row>
    <row r="9" spans="1:21" ht="5.25" customHeight="1" x14ac:dyDescent="0.25">
      <c r="B9" s="44"/>
      <c r="C9" s="45"/>
      <c r="D9" s="45"/>
      <c r="E9" s="45"/>
      <c r="F9" s="45"/>
      <c r="G9" s="45"/>
      <c r="H9" s="45"/>
      <c r="I9" s="45"/>
      <c r="J9" s="45"/>
      <c r="K9" s="45"/>
      <c r="L9" s="45"/>
      <c r="M9" s="45"/>
      <c r="N9" s="45"/>
      <c r="O9" s="45"/>
      <c r="P9" s="48"/>
      <c r="Q9" s="58"/>
      <c r="R9" s="67"/>
      <c r="S9" s="42"/>
      <c r="T9" s="42"/>
      <c r="U9" s="42"/>
    </row>
    <row r="10" spans="1:21" ht="15.75" thickBot="1" x14ac:dyDescent="0.3">
      <c r="B10" s="44"/>
      <c r="C10" s="45" t="str">
        <f>IF(L7="","","Permohonan")</f>
        <v>Permohonan</v>
      </c>
      <c r="D10" s="45"/>
      <c r="E10" s="45"/>
      <c r="F10" s="45" t="str">
        <f>IF(L7="","",":")</f>
        <v>:</v>
      </c>
      <c r="G10" s="69" t="s">
        <v>5</v>
      </c>
      <c r="H10" s="70" t="str">
        <f>IF(L7="",""," Uang Muka")</f>
        <v xml:space="preserve"> Uang Muka</v>
      </c>
      <c r="I10" s="69" t="s">
        <v>4</v>
      </c>
      <c r="J10" s="71" t="str">
        <f>IF(G10="-",""," Realisasi Biaya")</f>
        <v xml:space="preserve"> Realisasi Biaya</v>
      </c>
      <c r="K10" s="72"/>
      <c r="L10" s="61"/>
      <c r="M10" s="69" t="s">
        <v>4</v>
      </c>
      <c r="N10" s="71" t="str">
        <f>IF(L7="",""," Klaim Biaya/Pembayaran")</f>
        <v xml:space="preserve"> Klaim Biaya/Pembayaran</v>
      </c>
      <c r="O10" s="73"/>
      <c r="P10" s="48"/>
      <c r="Q10" s="58"/>
      <c r="R10" s="45" t="str">
        <f>IF(P10="","",IF(V1="X","Uang Muka",""))</f>
        <v/>
      </c>
      <c r="S10" s="42"/>
      <c r="T10" s="42"/>
      <c r="U10" s="42"/>
    </row>
    <row r="11" spans="1:21" ht="21.75" customHeight="1" thickTop="1" x14ac:dyDescent="0.25">
      <c r="B11" s="44"/>
      <c r="C11" s="74" t="s">
        <v>6</v>
      </c>
      <c r="D11" s="74"/>
      <c r="E11" s="74"/>
      <c r="F11" s="74"/>
      <c r="G11" s="74"/>
      <c r="H11" s="74"/>
      <c r="I11" s="74"/>
      <c r="J11" s="74"/>
      <c r="K11" s="75"/>
      <c r="L11" s="61"/>
      <c r="M11" s="74" t="s">
        <v>28</v>
      </c>
      <c r="N11" s="74"/>
      <c r="O11" s="74"/>
      <c r="P11" s="48"/>
      <c r="Q11" s="58"/>
      <c r="R11" s="67"/>
      <c r="S11" s="42"/>
      <c r="T11" s="42"/>
      <c r="U11" s="42"/>
    </row>
    <row r="12" spans="1:21" ht="1.5" customHeight="1" x14ac:dyDescent="0.25">
      <c r="B12" s="44"/>
      <c r="C12" s="75"/>
      <c r="D12" s="75"/>
      <c r="E12" s="75"/>
      <c r="F12" s="75"/>
      <c r="G12" s="75"/>
      <c r="H12" s="75"/>
      <c r="I12" s="75"/>
      <c r="J12" s="75"/>
      <c r="K12" s="75"/>
      <c r="L12" s="61"/>
      <c r="M12" s="76"/>
      <c r="N12" s="76"/>
      <c r="O12" s="76"/>
      <c r="P12" s="48"/>
      <c r="Q12" s="58"/>
      <c r="R12" s="67"/>
      <c r="S12" s="42"/>
      <c r="T12" s="42"/>
      <c r="U12" s="42"/>
    </row>
    <row r="13" spans="1:21" s="86" customFormat="1" ht="15.75" x14ac:dyDescent="0.25">
      <c r="A13" s="77"/>
      <c r="B13" s="78"/>
      <c r="C13" s="79" t="str">
        <f>IF(M10="x","Realisasi Penggunaan Dana (Klaim Biaya)",IF(I10="x","Jumlah Pengajuan Dana Sebelumnya",IF(G10="x","Permohonan Pengajuan Biaya Dimuka","")))</f>
        <v>Permohonan Pengajuan Biaya Dimuka</v>
      </c>
      <c r="D13" s="79"/>
      <c r="E13" s="79"/>
      <c r="F13" s="79"/>
      <c r="G13" s="79"/>
      <c r="H13" s="79"/>
      <c r="I13" s="79"/>
      <c r="J13" s="79"/>
      <c r="K13" s="80"/>
      <c r="L13" s="80"/>
      <c r="M13" s="81"/>
      <c r="N13" s="81"/>
      <c r="O13" s="81"/>
      <c r="P13" s="82"/>
      <c r="Q13" s="83"/>
      <c r="R13" s="84"/>
      <c r="S13" s="85"/>
      <c r="T13" s="85"/>
      <c r="U13" s="85"/>
    </row>
    <row r="14" spans="1:21" ht="15.75" thickBot="1" x14ac:dyDescent="0.3">
      <c r="B14" s="44"/>
      <c r="C14" s="87">
        <f>IF(C13="Permohonan Pengajuan Biaya Dimuka",O4,IF(C13="Jumlah Pengajuan Dana Sebelumnya",O4,""))</f>
        <v>45575</v>
      </c>
      <c r="D14" s="87"/>
      <c r="E14" s="87"/>
      <c r="F14" s="45"/>
      <c r="G14" s="88"/>
      <c r="H14" s="88"/>
      <c r="I14" s="88"/>
      <c r="J14" s="88"/>
      <c r="K14" s="88"/>
      <c r="L14" s="88"/>
      <c r="M14" s="49" t="str">
        <f>IF(M10="X","Bank :",IF(G10="x","Bank",""))</f>
        <v>Bank</v>
      </c>
      <c r="N14" s="49"/>
      <c r="O14" s="89" t="s">
        <v>7</v>
      </c>
      <c r="P14" s="48"/>
      <c r="Q14" s="58"/>
      <c r="R14" s="67"/>
      <c r="S14" s="42"/>
      <c r="T14" s="42"/>
      <c r="U14" s="42"/>
    </row>
    <row r="15" spans="1:21" ht="15.75" thickTop="1" x14ac:dyDescent="0.25">
      <c r="B15" s="44"/>
      <c r="C15" s="45" t="str">
        <f>IF(C14="","","Jumlah Uang Muka")</f>
        <v>Jumlah Uang Muka</v>
      </c>
      <c r="D15" s="45"/>
      <c r="E15" s="45"/>
      <c r="F15" s="45" t="str">
        <f>IF(C15="","",":")</f>
        <v>:</v>
      </c>
      <c r="G15" s="32">
        <f>IF(C15="","",SUM(M24:N28))</f>
        <v>275000</v>
      </c>
      <c r="H15" s="32"/>
      <c r="I15" s="90" t="str">
        <f>IF(C15="","","Cara Bayar :")</f>
        <v>Cara Bayar :</v>
      </c>
      <c r="J15" s="90"/>
      <c r="K15" s="91" t="str">
        <f>IF(C15="","","Transfer / Cash")</f>
        <v>Transfer / Cash</v>
      </c>
      <c r="L15" s="91"/>
      <c r="M15" s="49" t="str">
        <f>IF(M14="","","No.Rekening :")</f>
        <v>No.Rekening :</v>
      </c>
      <c r="N15" s="49"/>
      <c r="O15" s="92" t="s">
        <v>42</v>
      </c>
      <c r="P15" s="48"/>
      <c r="Q15" s="93">
        <f>IF(G15="",IF(I10="x",2,1),2)</f>
        <v>2</v>
      </c>
      <c r="R15" s="67"/>
      <c r="S15" s="42"/>
      <c r="T15" s="42"/>
      <c r="U15" s="42"/>
    </row>
    <row r="16" spans="1:21" s="86" customFormat="1" ht="15.75" x14ac:dyDescent="0.25">
      <c r="A16" s="77"/>
      <c r="B16" s="78"/>
      <c r="C16" s="79" t="str">
        <f>IF(M10="x","Realisasi Penggunaan Dana (Klaim Biaya)",IF(G10="-","",IF(I10="x","Realiasi Penggunaan Dana (Uang Muka)","")))</f>
        <v/>
      </c>
      <c r="D16" s="79"/>
      <c r="E16" s="79"/>
      <c r="F16" s="79"/>
      <c r="G16" s="79"/>
      <c r="H16" s="79"/>
      <c r="I16" s="79"/>
      <c r="J16" s="79"/>
      <c r="K16" s="94"/>
      <c r="L16" s="94"/>
      <c r="M16" s="94"/>
      <c r="N16" s="94"/>
      <c r="O16" s="94"/>
      <c r="P16" s="82"/>
      <c r="Q16" s="83"/>
      <c r="R16" s="84"/>
      <c r="S16" s="85"/>
      <c r="T16" s="85"/>
      <c r="U16" s="85"/>
    </row>
    <row r="17" spans="1:21" x14ac:dyDescent="0.25">
      <c r="B17" s="44"/>
      <c r="C17" s="87" t="str">
        <f ca="1">IF(C16="","",NOW())</f>
        <v/>
      </c>
      <c r="D17" s="87"/>
      <c r="E17" s="87"/>
      <c r="F17" s="45"/>
      <c r="G17" s="73"/>
      <c r="H17" s="73"/>
      <c r="I17" s="73"/>
      <c r="J17" s="73"/>
      <c r="K17" s="73"/>
      <c r="L17" s="73"/>
      <c r="M17" s="49" t="str">
        <f>IF(C18="Pas","",IF(M10="x","Bank :",IF(I10="x","Bank :",IF(G10="-","",""))))</f>
        <v/>
      </c>
      <c r="N17" s="49"/>
      <c r="O17" s="95" t="str">
        <f>IF(C18="","",IF(G18=0,"",IF(C18="Kelebihan Uang Muka",IF(G5=E42,"Mandiri","Mandiri"),IF(C18="Jumlah Klaim",O14,O14))))</f>
        <v/>
      </c>
      <c r="P17" s="48"/>
      <c r="Q17" s="58"/>
      <c r="R17" s="67"/>
      <c r="S17" s="42"/>
      <c r="T17" s="42"/>
      <c r="U17" s="42"/>
    </row>
    <row r="18" spans="1:21" x14ac:dyDescent="0.25">
      <c r="B18" s="44"/>
      <c r="C18" s="96" t="str">
        <f>IF(M10="x","Jumlah Klaim",IF(G10="X",IF(I10="X",IF(Q18&lt;0,"Kekurangan Uang Muka",IF(Q18=0,"Pas","Kelebihan Uang Muka")),""),""))</f>
        <v/>
      </c>
      <c r="D18" s="96"/>
      <c r="E18" s="96"/>
      <c r="F18" s="95" t="str">
        <f>IF(C18="","",":")</f>
        <v/>
      </c>
      <c r="G18" s="97" t="str">
        <f>IF(C18="","",Q18)</f>
        <v/>
      </c>
      <c r="H18" s="97"/>
      <c r="I18" s="98" t="str">
        <f>IF(C18="","",IF(C18="Pas","",IF(C18="Kelebihan Uang muka","Setor Melalui :","Cara Bayar :")))</f>
        <v/>
      </c>
      <c r="J18" s="98"/>
      <c r="K18" s="31" t="str">
        <f>IF(I18="","","Transfer / Cash")</f>
        <v/>
      </c>
      <c r="L18" s="31"/>
      <c r="M18" s="98" t="str">
        <f>IF(M17="","","No.Rekening :")</f>
        <v/>
      </c>
      <c r="N18" s="98"/>
      <c r="O18" s="99" t="str">
        <f>IF(C18="","",IF(G18=0,"",IF(C18="Kelebihan Uang Muka",IF(G5=E42,"156 00233 77510","156 00233 77510"),IF(C18="Jumlah Klaim",O15,O15))))</f>
        <v/>
      </c>
      <c r="P18" s="48"/>
      <c r="Q18" s="100" t="e">
        <f>IF(Q15=2,M29-O29,O29)</f>
        <v>#VALUE!</v>
      </c>
      <c r="R18" s="67"/>
      <c r="S18" s="42"/>
      <c r="T18" s="42"/>
      <c r="U18" s="42"/>
    </row>
    <row r="19" spans="1:21" x14ac:dyDescent="0.25">
      <c r="B19" s="44"/>
      <c r="C19" s="95" t="str">
        <f>IF(C18="","","Terbilang")</f>
        <v/>
      </c>
      <c r="D19" s="95"/>
      <c r="E19" s="95"/>
      <c r="F19" s="95" t="str">
        <f>IF(C19="","",":")</f>
        <v/>
      </c>
      <c r="G19" s="101" t="str">
        <f>IF(C18="","",IF(G18="","",PROPER(IF(G18=0,"nol",IF(G18&lt;0,"minus ","")&amp;SUBSTITUTE(TRIM(SUBSTITUTE(SUBSTITUTE(SUBSTITUTE(SUBSTITUTE(SUBSTITUTE(SUBSTITUTE(SUBSTITUTE(SUBSTITUTE(SUBSTITUTE(SUBSTITUTE(SUBSTITUTE(SUBSTITUTE(SUBSTITUTE(SUBSTITUTE(SUBSTITUTE(SUBSTITUTE(SUBSTITUTE(SUBSTITUTE(SUBSTITUTE(SUBSTITUTE(SUBSTITUTE(SUBSTITUTE(SUBSTITUTE(SUBSTITUTE(IF(--MID(TEXT(ABS(G18),"000000000000000"),1,3)=0,"",MID(TEXT(ABS(G18),"000000000000000"),1,1)&amp;" ratus "&amp;MID(TEXT(ABS(G18),"000000000000000"),2,1)&amp;" puluh "&amp;MID(TEXT(ABS(G18),"000000000000000"),3,1)&amp;" trilyun ")&amp;IF(--MID(TEXT(ABS(G18),"000000000000000"),4,3)=0,"",MID(TEXT(ABS(G18),"000000000000000"),4,1)&amp;" ratus "&amp;MID(TEXT(ABS(G18),"000000000000000"),5,1)&amp;" puluh "&amp;MID(TEXT(ABS(G18),"000000000000000"),6,1)&amp;" milyar ")&amp;IF(--MID(TEXT(ABS(G18),"000000000000000"),7,3)=0,"",MID(TEXT(ABS(G18),"000000000000000"),7,1)&amp;" ratus "&amp;MID(TEXT(ABS(G18),"000000000000000"),8,1)&amp;" puluh "&amp;MID(TEXT(ABS(G18),"000000000000000"),9,1)&amp;" juta ")&amp;IF(--MID(TEXT(ABS(G18),"000000000000000"),10,3)=0,"",IF(--MID(TEXT(ABS(G18),"000000000000000"),10,3)=1,"*",MID(TEXT(ABS(G18),"000000000000000"),10,1)&amp;" ratus "&amp;MID(TEXT(ABS(G18),"000000000000000"),11,1)&amp;" puluh ")&amp;MID(TEXT(ABS(G18),"000000000000000"),12,1)&amp;" ribu ")&amp;IF(--MID(TEXT(ABS(G18),"000000000000000"),13,3)=0,"",MID(TEXT(ABS(G18),"000000000000000"),13,1)&amp;" ratus "&amp;MID(TEXT(ABS(G18),"000000000000000"),14,1)&amp;" puluh "&amp;MID(TEXT(ABS(G18),"000000000000000"),15,1)),1,"satu"),2,"dua"),3,"tiga"),4,"empat"),5,"lima"),6,"enam"),7,"tujuh"),8,"delapan"),9,"sembilan"),"0 ratus",""),"0 puluh",""),"satu puluh 0","sepuluh"),"satu puluh satu","sebelas"),"satu puluh dua","duabelas"),"satu puluh tiga","tigabelas"),"satu puluh empat","empatbelas"),"satu puluh lima","limabelas"),"satu puluh enam","enambelas"),"satu puluh tujuh","tujuhbelas"),"satu puluh delapan","delapanbelas"),"satu puluh sembilan","sembilanbelas"),"satu ratus","seratus"),"*satu ribu","seribu"),0,""))," "," "))&amp;" rupiah")))</f>
        <v/>
      </c>
      <c r="H19" s="101"/>
      <c r="I19" s="101"/>
      <c r="J19" s="101"/>
      <c r="K19" s="101"/>
      <c r="L19" s="101"/>
      <c r="M19" s="101"/>
      <c r="N19" s="101"/>
      <c r="O19" s="101"/>
      <c r="P19" s="48"/>
      <c r="Q19" s="102"/>
      <c r="R19" s="67"/>
      <c r="S19" s="42"/>
      <c r="T19" s="42"/>
      <c r="U19" s="42"/>
    </row>
    <row r="20" spans="1:21" ht="3" customHeight="1" x14ac:dyDescent="0.25">
      <c r="B20" s="44"/>
      <c r="C20" s="45"/>
      <c r="D20" s="45"/>
      <c r="E20" s="45"/>
      <c r="F20" s="45"/>
      <c r="G20" s="103"/>
      <c r="H20" s="103"/>
      <c r="I20" s="103"/>
      <c r="J20" s="103"/>
      <c r="K20" s="103"/>
      <c r="L20" s="103"/>
      <c r="M20" s="103"/>
      <c r="N20" s="103"/>
      <c r="O20" s="103"/>
      <c r="P20" s="48"/>
      <c r="Q20" s="104"/>
      <c r="R20" s="67"/>
      <c r="S20" s="42"/>
      <c r="T20" s="42"/>
      <c r="U20" s="42"/>
    </row>
    <row r="21" spans="1:21" s="86" customFormat="1" ht="15.75" x14ac:dyDescent="0.25">
      <c r="A21" s="77"/>
      <c r="B21" s="78"/>
      <c r="C21" s="105" t="str">
        <f>IF(L7="-","","Tabel Detail Perhitungan :")</f>
        <v>Tabel Detail Perhitungan :</v>
      </c>
      <c r="D21" s="105"/>
      <c r="E21" s="105"/>
      <c r="F21" s="106"/>
      <c r="G21" s="107"/>
      <c r="H21" s="108" t="s">
        <v>39</v>
      </c>
      <c r="I21" s="108"/>
      <c r="J21" s="108"/>
      <c r="K21" s="108"/>
      <c r="L21" s="109"/>
      <c r="M21" s="110"/>
      <c r="N21" s="110"/>
      <c r="O21" s="111"/>
      <c r="P21" s="82"/>
      <c r="Q21" s="83"/>
      <c r="R21" s="84"/>
      <c r="S21" s="85"/>
      <c r="T21" s="85"/>
      <c r="U21" s="85"/>
    </row>
    <row r="22" spans="1:21" s="120" customFormat="1" ht="15.75" thickBot="1" x14ac:dyDescent="0.3">
      <c r="A22" s="112"/>
      <c r="B22" s="113"/>
      <c r="C22" s="114" t="str">
        <f>IF(G10="x","No.",IF(I10="x","No.",IF(M10="x","No.","")))</f>
        <v>No.</v>
      </c>
      <c r="D22" s="114" t="str">
        <f>IF(I10="x","Tanggal Nota",IF(G10="x","",IF(M10="x","Tanggal Nota","")))</f>
        <v/>
      </c>
      <c r="E22" s="115" t="str">
        <f>IF(G10="x","Keterangan",IF(I10="x","Keterangan",IF(M10="x","Keterangan","")))</f>
        <v>Keterangan</v>
      </c>
      <c r="F22" s="115"/>
      <c r="G22" s="115"/>
      <c r="H22" s="115"/>
      <c r="I22" s="115"/>
      <c r="J22" s="115"/>
      <c r="K22" s="115"/>
      <c r="L22" s="114" t="str">
        <f>IF(I10="x","No. Bukti",IF(G10="x","",IF(M10="x","No. Bukti","")))</f>
        <v/>
      </c>
      <c r="M22" s="116" t="str">
        <f>IF(I10="x","",IF(G10="x","Total Pengajuan",IF(M10="x","","")))</f>
        <v>Total Pengajuan</v>
      </c>
      <c r="N22" s="116"/>
      <c r="O22" s="117" t="str">
        <f>IF(I10="x","Total Realisasi",IF(G10="x","",IF(M10="x","Total Klaim","")))</f>
        <v/>
      </c>
      <c r="P22" s="118"/>
      <c r="Q22" s="112"/>
      <c r="R22" s="119"/>
      <c r="S22" s="119"/>
      <c r="T22" s="119"/>
      <c r="U22" s="119"/>
    </row>
    <row r="23" spans="1:21" ht="3.75" customHeight="1" x14ac:dyDescent="0.25">
      <c r="B23" s="44"/>
      <c r="C23" s="121"/>
      <c r="D23" s="121"/>
      <c r="E23" s="122"/>
      <c r="F23" s="122"/>
      <c r="G23" s="122"/>
      <c r="H23" s="122"/>
      <c r="I23" s="122"/>
      <c r="J23" s="122"/>
      <c r="K23" s="122"/>
      <c r="L23" s="122"/>
      <c r="M23" s="123"/>
      <c r="N23" s="124"/>
      <c r="O23" s="124"/>
      <c r="P23" s="48"/>
      <c r="Q23" s="58"/>
      <c r="R23" s="42"/>
      <c r="S23" s="42"/>
      <c r="T23" s="42"/>
      <c r="U23" s="42"/>
    </row>
    <row r="24" spans="1:21" ht="15.75" thickBot="1" x14ac:dyDescent="0.3">
      <c r="B24" s="44"/>
      <c r="C24" s="125">
        <f>IF(E24&lt;&gt;"",COUNTA($E$24:E24),"")</f>
        <v>1</v>
      </c>
      <c r="D24" s="126"/>
      <c r="E24" s="127" t="s">
        <v>43</v>
      </c>
      <c r="F24" s="128"/>
      <c r="G24" s="128"/>
      <c r="H24" s="128"/>
      <c r="I24" s="128"/>
      <c r="J24" s="128"/>
      <c r="K24" s="129"/>
      <c r="L24" s="205"/>
      <c r="M24" s="131">
        <v>250000</v>
      </c>
      <c r="N24" s="132"/>
      <c r="O24" s="133"/>
      <c r="P24" s="48"/>
      <c r="Q24" s="104"/>
      <c r="R24" s="42"/>
      <c r="S24" s="42"/>
      <c r="T24" s="42"/>
      <c r="U24" s="42"/>
    </row>
    <row r="25" spans="1:21" ht="15.75" thickBot="1" x14ac:dyDescent="0.3">
      <c r="B25" s="44"/>
      <c r="C25" s="125">
        <f>IF(E25&lt;&gt;"",COUNTA($E$24:E25),"")</f>
        <v>2</v>
      </c>
      <c r="D25" s="126"/>
      <c r="E25" s="134" t="s">
        <v>44</v>
      </c>
      <c r="F25" s="135"/>
      <c r="G25" s="135"/>
      <c r="H25" s="135"/>
      <c r="I25" s="135"/>
      <c r="J25" s="135"/>
      <c r="K25" s="136"/>
      <c r="L25" s="205"/>
      <c r="M25" s="131">
        <v>25000</v>
      </c>
      <c r="N25" s="132"/>
      <c r="O25" s="133"/>
      <c r="P25" s="48"/>
      <c r="Q25" s="58"/>
      <c r="R25" s="42"/>
      <c r="S25" s="42"/>
      <c r="T25" s="42"/>
      <c r="U25" s="42"/>
    </row>
    <row r="26" spans="1:21" ht="15.75" thickBot="1" x14ac:dyDescent="0.3">
      <c r="B26" s="44"/>
      <c r="C26" s="125" t="str">
        <f>IF(E26&lt;&gt;"",COUNTA($E$24:E26),"")</f>
        <v/>
      </c>
      <c r="D26" s="126"/>
      <c r="E26" s="134"/>
      <c r="F26" s="135"/>
      <c r="G26" s="135"/>
      <c r="H26" s="135"/>
      <c r="I26" s="135"/>
      <c r="J26" s="135"/>
      <c r="K26" s="136"/>
      <c r="L26" s="205"/>
      <c r="M26" s="131"/>
      <c r="N26" s="132"/>
      <c r="O26" s="133"/>
      <c r="P26" s="48"/>
      <c r="Q26" s="58"/>
      <c r="R26" s="42"/>
      <c r="S26" s="42"/>
      <c r="T26" s="42"/>
      <c r="U26" s="42"/>
    </row>
    <row r="27" spans="1:21" ht="15.75" thickBot="1" x14ac:dyDescent="0.3">
      <c r="B27" s="44"/>
      <c r="C27" s="125" t="str">
        <f>IF(E27&lt;&gt;"",COUNTA($E$24:E27),"")</f>
        <v/>
      </c>
      <c r="D27" s="126"/>
      <c r="E27" s="134"/>
      <c r="F27" s="135"/>
      <c r="G27" s="135"/>
      <c r="H27" s="135"/>
      <c r="I27" s="135"/>
      <c r="J27" s="135"/>
      <c r="K27" s="136"/>
      <c r="L27" s="205"/>
      <c r="M27" s="131"/>
      <c r="N27" s="132"/>
      <c r="O27" s="133"/>
      <c r="P27" s="48"/>
      <c r="Q27" s="58"/>
      <c r="R27" s="42"/>
      <c r="S27" s="42"/>
      <c r="T27" s="42"/>
      <c r="U27" s="42"/>
    </row>
    <row r="28" spans="1:21" x14ac:dyDescent="0.25">
      <c r="B28" s="44"/>
      <c r="C28" s="125" t="str">
        <f>IF(E28&lt;&gt;"",COUNTA($E$24:E28),"")</f>
        <v/>
      </c>
      <c r="D28" s="137"/>
      <c r="E28" s="138"/>
      <c r="F28" s="139"/>
      <c r="G28" s="139"/>
      <c r="H28" s="139"/>
      <c r="I28" s="139"/>
      <c r="J28" s="139"/>
      <c r="K28" s="140"/>
      <c r="L28" s="206"/>
      <c r="M28" s="142"/>
      <c r="N28" s="143"/>
      <c r="O28" s="144"/>
      <c r="P28" s="48"/>
      <c r="Q28" s="58"/>
      <c r="R28" s="42"/>
      <c r="S28" s="42"/>
      <c r="T28" s="42"/>
      <c r="U28" s="42"/>
    </row>
    <row r="29" spans="1:21" ht="13.5" customHeight="1" thickBot="1" x14ac:dyDescent="0.3">
      <c r="B29" s="44"/>
      <c r="C29" s="115" t="str">
        <f>IF(E22="","","Total")</f>
        <v>Total</v>
      </c>
      <c r="D29" s="115"/>
      <c r="E29" s="115"/>
      <c r="F29" s="115"/>
      <c r="G29" s="115"/>
      <c r="H29" s="115"/>
      <c r="I29" s="115"/>
      <c r="J29" s="115"/>
      <c r="K29" s="115"/>
      <c r="L29" s="115"/>
      <c r="M29" s="145">
        <f>IF(M24="","",SUM(M24:N28))</f>
        <v>275000</v>
      </c>
      <c r="N29" s="145"/>
      <c r="O29" s="146" t="str">
        <f>IF(O22="","",SUM(O24:O28))</f>
        <v/>
      </c>
      <c r="P29" s="48"/>
      <c r="Q29" s="58"/>
      <c r="R29" s="42"/>
      <c r="S29" s="42"/>
      <c r="T29" s="42"/>
      <c r="U29" s="42"/>
    </row>
    <row r="30" spans="1:21" ht="3.75" customHeight="1" thickBot="1" x14ac:dyDescent="0.3">
      <c r="B30" s="44"/>
      <c r="C30" s="62"/>
      <c r="D30" s="62"/>
      <c r="E30" s="62"/>
      <c r="F30" s="147"/>
      <c r="G30" s="147"/>
      <c r="H30" s="10"/>
      <c r="I30" s="11"/>
      <c r="J30" s="11"/>
      <c r="K30" s="11"/>
      <c r="L30" s="148"/>
      <c r="M30" s="149"/>
      <c r="N30" s="12"/>
      <c r="O30" s="13"/>
      <c r="P30" s="48"/>
      <c r="R30" s="42"/>
      <c r="S30" s="42"/>
      <c r="T30" s="42"/>
      <c r="U30" s="42"/>
    </row>
    <row r="31" spans="1:21" x14ac:dyDescent="0.25">
      <c r="A31" s="150"/>
      <c r="B31" s="44"/>
      <c r="C31" s="151" t="str">
        <f>IF(M10="x","Penanggung Jawab",IF(I10="x","Penanggung jawab",IF(G10="x","Pemohon,","")))</f>
        <v>Pemohon,</v>
      </c>
      <c r="D31" s="152"/>
      <c r="E31" s="152"/>
      <c r="F31" s="152"/>
      <c r="G31" s="153"/>
      <c r="H31" s="152" t="str">
        <f>IF(C32="","",IF(C38="Direktur","","Disetujui,"))</f>
        <v>Disetujui,</v>
      </c>
      <c r="I31" s="152"/>
      <c r="J31" s="152" t="str">
        <f>IF(C32="","",IF(C18="Pas","Diverifikasi",IF(C18="Kelebihan Uang Muka","Diterima oleh,","Dibayarkan,")))</f>
        <v>Dibayarkan,</v>
      </c>
      <c r="K31" s="152"/>
      <c r="L31" s="152"/>
      <c r="M31" s="152"/>
      <c r="N31" s="152" t="str">
        <f>IF(C32="","",IF(I10="X","Diketahui, ",IF(M10="x","Diketahui, ","Diterima,")))</f>
        <v>Diterima,</v>
      </c>
      <c r="O31" s="207"/>
      <c r="P31" s="155"/>
      <c r="R31" s="42"/>
      <c r="S31" s="42"/>
      <c r="T31" s="42"/>
      <c r="U31" s="42"/>
    </row>
    <row r="32" spans="1:21" x14ac:dyDescent="0.25">
      <c r="B32" s="44"/>
      <c r="C32" s="156" t="str">
        <f>IF(C31="","",G6)</f>
        <v>Sales &amp; Marketing</v>
      </c>
      <c r="D32" s="157"/>
      <c r="E32" s="157"/>
      <c r="F32" s="157"/>
      <c r="G32" s="158"/>
      <c r="H32" s="157" t="str">
        <f>IF(H31="","",IF(C38="Direktur","",IF(C32="Purchasing",IF(C38="Staff","Purchasing","BOD"),IF(C38="General Manager","BOD",IF(C38="Manager","BOD",IF(C38="Manager'","Sales &amp; Marketing",IF(C38="National Manager","Sales &amp; Marketing",C32)))))))</f>
        <v>Sales &amp; Marketing</v>
      </c>
      <c r="I32" s="157"/>
      <c r="J32" s="159" t="str">
        <f>IF(C32="","","Finance &amp; Accounting")</f>
        <v>Finance &amp; Accounting</v>
      </c>
      <c r="K32" s="159"/>
      <c r="L32" s="159"/>
      <c r="M32" s="159"/>
      <c r="N32" s="159" t="str">
        <f>IF(N31="Diketahui, ",#REF!,C32)</f>
        <v>Sales &amp; Marketing</v>
      </c>
      <c r="O32" s="208"/>
      <c r="P32" s="162"/>
      <c r="R32" s="42"/>
      <c r="S32" s="42"/>
      <c r="T32" s="42"/>
      <c r="U32" s="42"/>
    </row>
    <row r="33" spans="1:21" x14ac:dyDescent="0.25">
      <c r="B33" s="44"/>
      <c r="C33" s="163"/>
      <c r="D33" s="164"/>
      <c r="E33" s="164"/>
      <c r="F33" s="164"/>
      <c r="G33" s="165"/>
      <c r="H33" s="159"/>
      <c r="I33" s="159"/>
      <c r="J33" s="211"/>
      <c r="K33" s="211"/>
      <c r="L33" s="211"/>
      <c r="M33" s="211"/>
      <c r="N33" s="159"/>
      <c r="O33" s="208"/>
      <c r="P33" s="48"/>
      <c r="R33" s="42"/>
      <c r="S33" s="42"/>
      <c r="T33" s="42"/>
      <c r="U33" s="42"/>
    </row>
    <row r="34" spans="1:21" ht="4.5" customHeight="1" x14ac:dyDescent="0.25">
      <c r="B34" s="44"/>
      <c r="C34" s="163"/>
      <c r="D34" s="164"/>
      <c r="E34" s="164"/>
      <c r="F34" s="164"/>
      <c r="G34" s="165"/>
      <c r="H34" s="159"/>
      <c r="I34" s="159"/>
      <c r="J34" s="211"/>
      <c r="K34" s="211"/>
      <c r="L34" s="211"/>
      <c r="M34" s="211"/>
      <c r="N34" s="159"/>
      <c r="O34" s="208"/>
      <c r="P34" s="48"/>
      <c r="R34" s="42"/>
      <c r="S34" s="42"/>
      <c r="T34" s="42"/>
      <c r="U34" s="42"/>
    </row>
    <row r="35" spans="1:21" x14ac:dyDescent="0.25">
      <c r="B35" s="44"/>
      <c r="C35" s="163"/>
      <c r="D35" s="164"/>
      <c r="E35" s="164"/>
      <c r="F35" s="164"/>
      <c r="G35" s="165"/>
      <c r="H35" s="159"/>
      <c r="I35" s="159"/>
      <c r="J35" s="211"/>
      <c r="K35" s="211"/>
      <c r="L35" s="211"/>
      <c r="M35" s="211"/>
      <c r="N35" s="159"/>
      <c r="O35" s="208"/>
      <c r="P35" s="48"/>
      <c r="R35" s="42"/>
      <c r="S35" s="42"/>
      <c r="T35" s="42"/>
      <c r="U35" s="42"/>
    </row>
    <row r="36" spans="1:21" x14ac:dyDescent="0.25">
      <c r="B36" s="44"/>
      <c r="C36" s="163"/>
      <c r="D36" s="164"/>
      <c r="E36" s="164"/>
      <c r="F36" s="164"/>
      <c r="G36" s="165"/>
      <c r="H36" s="159"/>
      <c r="I36" s="159"/>
      <c r="J36" s="211"/>
      <c r="K36" s="211"/>
      <c r="L36" s="211"/>
      <c r="M36" s="211"/>
      <c r="N36" s="159"/>
      <c r="O36" s="208"/>
      <c r="P36" s="48"/>
      <c r="R36" s="42"/>
      <c r="S36" s="42"/>
      <c r="T36" s="42"/>
      <c r="U36" s="42"/>
    </row>
    <row r="37" spans="1:21" s="120" customFormat="1" x14ac:dyDescent="0.25">
      <c r="A37" s="166"/>
      <c r="B37" s="167"/>
      <c r="C37" s="168" t="str">
        <f>IF(C32="","",""&amp;("( "&amp;G7&amp;" )")&amp;"")</f>
        <v>( Andi )</v>
      </c>
      <c r="D37" s="169"/>
      <c r="E37" s="169"/>
      <c r="F37" s="169"/>
      <c r="G37" s="170"/>
      <c r="H37" s="169" t="str">
        <f>IF(C32="","",IF(C32="BOD","","(…....................)"))</f>
        <v>(…....................)</v>
      </c>
      <c r="I37" s="169"/>
      <c r="J37" s="169" t="str">
        <f>IF(C32="","","(…....................)")</f>
        <v>(…....................)</v>
      </c>
      <c r="K37" s="169"/>
      <c r="L37" s="169"/>
      <c r="M37" s="169"/>
      <c r="N37" s="169" t="str">
        <f>IF(C32="","","(…....................)")</f>
        <v>(…....................)</v>
      </c>
      <c r="O37" s="209"/>
      <c r="P37" s="172"/>
      <c r="Q37" s="119"/>
      <c r="R37" s="119"/>
      <c r="S37" s="119"/>
      <c r="T37" s="119"/>
      <c r="U37" s="119"/>
    </row>
    <row r="38" spans="1:21" ht="15.75" thickBot="1" x14ac:dyDescent="0.3">
      <c r="A38" s="67"/>
      <c r="B38" s="173"/>
      <c r="C38" s="174" t="str">
        <f>IF(C31="","",IF(Q7="",G8,Q7))</f>
        <v>Staff</v>
      </c>
      <c r="D38" s="175"/>
      <c r="E38" s="175"/>
      <c r="F38" s="175"/>
      <c r="G38" s="176"/>
      <c r="H38" s="177" t="str">
        <f>IF(H31="","",IF(C38="Direktur","",IF(C32="Purchasing",IF(C38="Staff","Supervisor","Direktur"),IF(C38="Manager'","General manager",IF(C38="Direktur","",IF(C38="General Manager","Direktur",IF(C38="Jr. Manager","Direktur",IF(C38="Manager","Direktur",IF(C38="Regional Manager","National Manager",IF(C38="Area Sales Mgr","National Manager",IF(C38="Area Sales Spv","National Manager",IF(C38="Area Sales","National Manager",IF(C38="Delivery Collector","National Manager",IF(C38="National Manager","General Manager","Manager"))))))))))))))</f>
        <v>Manager</v>
      </c>
      <c r="I38" s="177"/>
      <c r="J38" s="177" t="str">
        <f>IF(C32="","","Controller ")</f>
        <v xml:space="preserve">Controller </v>
      </c>
      <c r="K38" s="177"/>
      <c r="L38" s="177"/>
      <c r="M38" s="177"/>
      <c r="N38" s="177" t="str">
        <f>IF(N31="Diketahui, ","Manager",C38)</f>
        <v>Staff</v>
      </c>
      <c r="O38" s="210"/>
      <c r="P38" s="155"/>
      <c r="R38" s="42"/>
      <c r="S38" s="42"/>
      <c r="T38" s="42"/>
      <c r="U38" s="42"/>
    </row>
    <row r="39" spans="1:21" ht="6.75" customHeight="1" thickBot="1" x14ac:dyDescent="0.3">
      <c r="A39" s="36" t="s">
        <v>4</v>
      </c>
      <c r="B39" s="180"/>
      <c r="C39" s="181"/>
      <c r="D39" s="181"/>
      <c r="E39" s="181"/>
      <c r="F39" s="182"/>
      <c r="G39" s="182"/>
      <c r="H39" s="182"/>
      <c r="I39" s="182"/>
      <c r="J39" s="182"/>
      <c r="K39" s="182"/>
      <c r="L39" s="183"/>
      <c r="M39" s="183"/>
      <c r="N39" s="183"/>
      <c r="O39" s="183"/>
      <c r="P39" s="184"/>
      <c r="R39" s="42"/>
      <c r="S39" s="42"/>
      <c r="T39" s="42"/>
      <c r="U39" s="42"/>
    </row>
    <row r="40" spans="1:21" ht="6.75" customHeight="1" thickTop="1" x14ac:dyDescent="0.25">
      <c r="B40" s="185"/>
      <c r="C40" s="185"/>
      <c r="D40" s="185"/>
      <c r="E40" s="185"/>
      <c r="F40" s="186"/>
      <c r="G40" s="186"/>
      <c r="H40" s="186"/>
      <c r="I40" s="186"/>
      <c r="J40" s="186"/>
      <c r="K40" s="186"/>
      <c r="L40" s="38"/>
      <c r="M40" s="38"/>
      <c r="N40" s="38"/>
      <c r="O40" s="38"/>
      <c r="P40" s="38"/>
      <c r="R40" s="42"/>
      <c r="S40" s="42"/>
      <c r="T40" s="42"/>
      <c r="U40" s="42"/>
    </row>
    <row r="41" spans="1:21" s="42" customFormat="1" x14ac:dyDescent="0.25">
      <c r="A41" s="36" t="s">
        <v>8</v>
      </c>
      <c r="B41" s="187"/>
      <c r="C41" s="187"/>
      <c r="D41" s="187"/>
      <c r="E41" s="188"/>
      <c r="F41" s="187"/>
      <c r="G41" s="187"/>
      <c r="H41" s="187"/>
      <c r="I41" s="187"/>
      <c r="J41" s="189"/>
      <c r="K41" s="189"/>
      <c r="L41" s="189"/>
      <c r="M41" s="189"/>
      <c r="N41" s="189"/>
      <c r="O41" s="189"/>
      <c r="P41" s="189"/>
    </row>
    <row r="42" spans="1:21" s="42" customFormat="1" x14ac:dyDescent="0.25">
      <c r="A42" s="36" t="s">
        <v>9</v>
      </c>
      <c r="B42" s="36"/>
      <c r="C42" s="36"/>
      <c r="D42" s="36"/>
      <c r="E42" s="36" t="s">
        <v>1</v>
      </c>
      <c r="F42" s="36"/>
      <c r="G42" s="36"/>
      <c r="H42" s="36"/>
      <c r="I42" s="36"/>
      <c r="J42" s="67"/>
      <c r="K42" s="67"/>
      <c r="L42" s="67"/>
      <c r="M42" s="67"/>
      <c r="N42" s="67"/>
      <c r="O42" s="67"/>
      <c r="P42" s="67"/>
    </row>
    <row r="43" spans="1:21" s="42" customFormat="1" x14ac:dyDescent="0.25">
      <c r="A43" s="190" t="s">
        <v>4</v>
      </c>
      <c r="B43" s="190"/>
      <c r="C43" s="191"/>
      <c r="D43" s="192"/>
      <c r="E43" s="192" t="s">
        <v>10</v>
      </c>
      <c r="F43" s="36"/>
      <c r="G43" s="36"/>
      <c r="H43" s="36"/>
      <c r="I43" s="36"/>
      <c r="J43" s="67"/>
      <c r="K43" s="67"/>
      <c r="L43" s="67"/>
      <c r="M43" s="67"/>
      <c r="N43" s="67"/>
      <c r="O43" s="67"/>
      <c r="P43" s="67"/>
    </row>
    <row r="44" spans="1:21" s="42" customFormat="1" x14ac:dyDescent="0.25">
      <c r="A44" s="190" t="s">
        <v>5</v>
      </c>
      <c r="B44" s="190"/>
      <c r="C44" s="191"/>
      <c r="D44" s="192"/>
      <c r="E44" s="192" t="s">
        <v>11</v>
      </c>
      <c r="F44" s="58"/>
      <c r="G44" s="36"/>
      <c r="H44" s="36"/>
      <c r="I44" s="36"/>
      <c r="J44" s="67"/>
      <c r="K44" s="67"/>
      <c r="L44" s="67"/>
      <c r="M44" s="67"/>
      <c r="N44" s="67"/>
      <c r="O44" s="67"/>
      <c r="P44" s="67"/>
      <c r="T44" s="67"/>
    </row>
    <row r="45" spans="1:21" s="42" customFormat="1" x14ac:dyDescent="0.25">
      <c r="A45" s="193" t="s">
        <v>4</v>
      </c>
      <c r="B45" s="190"/>
      <c r="C45" s="191"/>
      <c r="D45" s="192"/>
      <c r="E45" s="192"/>
      <c r="F45" s="58"/>
      <c r="G45" s="36"/>
      <c r="H45" s="36"/>
      <c r="I45" s="36"/>
      <c r="J45" s="67"/>
      <c r="K45" s="67"/>
      <c r="L45" s="67"/>
      <c r="M45" s="67"/>
      <c r="N45" s="67"/>
      <c r="O45" s="67"/>
      <c r="P45" s="67"/>
    </row>
    <row r="46" spans="1:21" s="42" customFormat="1" x14ac:dyDescent="0.25">
      <c r="A46" s="194" t="s">
        <v>12</v>
      </c>
      <c r="B46" s="195"/>
      <c r="C46" s="191"/>
      <c r="D46" s="192"/>
      <c r="E46" s="192"/>
      <c r="F46" s="192" t="s">
        <v>7</v>
      </c>
      <c r="G46" s="36"/>
      <c r="H46" s="36"/>
      <c r="I46" s="36"/>
      <c r="J46" s="67"/>
      <c r="K46" s="67"/>
      <c r="L46" s="67"/>
      <c r="M46" s="67"/>
      <c r="N46" s="67"/>
      <c r="O46" s="67"/>
      <c r="P46" s="67"/>
    </row>
    <row r="47" spans="1:21" s="42" customFormat="1" x14ac:dyDescent="0.25">
      <c r="A47" s="193" t="s">
        <v>14</v>
      </c>
      <c r="B47" s="190"/>
      <c r="C47" s="191"/>
      <c r="D47" s="192"/>
      <c r="E47" s="192"/>
      <c r="F47" s="192" t="s">
        <v>27</v>
      </c>
      <c r="G47" s="36"/>
      <c r="H47" s="36"/>
      <c r="I47" s="36"/>
      <c r="J47" s="67"/>
      <c r="K47" s="67"/>
      <c r="L47" s="67"/>
      <c r="M47" s="67"/>
      <c r="N47" s="67"/>
      <c r="O47" s="67"/>
      <c r="P47" s="67"/>
    </row>
    <row r="48" spans="1:21" s="42" customFormat="1" x14ac:dyDescent="0.25">
      <c r="A48" s="193" t="s">
        <v>15</v>
      </c>
      <c r="B48" s="190"/>
      <c r="C48" s="191"/>
      <c r="D48" s="192"/>
      <c r="E48" s="192"/>
      <c r="F48" s="192" t="s">
        <v>26</v>
      </c>
      <c r="G48" s="36"/>
      <c r="H48" s="36"/>
      <c r="I48" s="36"/>
      <c r="J48" s="67"/>
      <c r="K48" s="67"/>
      <c r="L48" s="67"/>
      <c r="M48" s="67"/>
      <c r="N48" s="67"/>
      <c r="O48" s="67"/>
      <c r="P48" s="67"/>
    </row>
    <row r="49" spans="1:20" s="42" customFormat="1" x14ac:dyDescent="0.25">
      <c r="A49" s="193" t="s">
        <v>2</v>
      </c>
      <c r="B49" s="190"/>
      <c r="C49" s="191"/>
      <c r="D49" s="192"/>
      <c r="E49" s="192"/>
      <c r="F49" s="58"/>
      <c r="G49" s="36"/>
      <c r="H49" s="36"/>
      <c r="I49" s="36"/>
      <c r="J49" s="67"/>
      <c r="K49" s="67"/>
      <c r="L49" s="67"/>
      <c r="M49" s="67"/>
      <c r="N49" s="67"/>
      <c r="O49" s="67"/>
      <c r="P49" s="67"/>
    </row>
    <row r="50" spans="1:20" s="42" customFormat="1" x14ac:dyDescent="0.25">
      <c r="A50" s="193" t="s">
        <v>29</v>
      </c>
      <c r="B50" s="190"/>
      <c r="C50" s="191"/>
      <c r="D50" s="192"/>
      <c r="E50" s="192"/>
      <c r="F50" s="36"/>
      <c r="G50" s="36"/>
      <c r="H50" s="36"/>
      <c r="I50" s="36"/>
      <c r="J50" s="67"/>
      <c r="K50" s="67"/>
      <c r="L50" s="67"/>
      <c r="M50" s="67"/>
      <c r="N50" s="67"/>
      <c r="O50" s="67"/>
      <c r="P50" s="67"/>
    </row>
    <row r="51" spans="1:20" s="42" customFormat="1" x14ac:dyDescent="0.25">
      <c r="A51" s="196" t="s">
        <v>16</v>
      </c>
      <c r="B51" s="190"/>
      <c r="C51" s="191"/>
      <c r="D51" s="192"/>
      <c r="E51" s="192"/>
      <c r="F51" s="36"/>
      <c r="G51" s="36"/>
      <c r="H51" s="36"/>
      <c r="I51" s="36"/>
      <c r="J51" s="67"/>
      <c r="K51" s="67"/>
      <c r="L51" s="67"/>
      <c r="M51" s="67"/>
      <c r="N51" s="67"/>
      <c r="O51" s="67"/>
      <c r="P51" s="67"/>
    </row>
    <row r="52" spans="1:20" s="42" customFormat="1" x14ac:dyDescent="0.25">
      <c r="A52" s="193" t="s">
        <v>13</v>
      </c>
      <c r="B52" s="190"/>
      <c r="C52" s="191"/>
      <c r="D52" s="192"/>
      <c r="E52" s="192"/>
      <c r="F52" s="58"/>
      <c r="G52" s="36"/>
      <c r="H52" s="36"/>
      <c r="I52" s="36"/>
      <c r="J52" s="67"/>
      <c r="K52" s="67"/>
      <c r="L52" s="67"/>
      <c r="M52" s="67"/>
      <c r="N52" s="67"/>
      <c r="O52" s="67"/>
      <c r="P52" s="67"/>
      <c r="R52" s="67"/>
      <c r="S52" s="67"/>
      <c r="T52" s="67"/>
    </row>
    <row r="53" spans="1:20" s="42" customFormat="1" x14ac:dyDescent="0.25">
      <c r="A53" s="193" t="s">
        <v>30</v>
      </c>
      <c r="B53" s="190"/>
      <c r="C53" s="191"/>
      <c r="D53" s="192"/>
      <c r="E53" s="192"/>
      <c r="F53" s="58"/>
      <c r="G53" s="36"/>
      <c r="H53" s="36"/>
      <c r="I53" s="36"/>
      <c r="J53" s="67"/>
      <c r="K53" s="67"/>
      <c r="L53" s="67"/>
      <c r="M53" s="67"/>
      <c r="N53" s="67"/>
      <c r="O53" s="67"/>
      <c r="P53" s="67"/>
      <c r="R53" s="67"/>
      <c r="S53" s="67"/>
      <c r="T53" s="67"/>
    </row>
    <row r="54" spans="1:20" s="42" customFormat="1" x14ac:dyDescent="0.25">
      <c r="A54" s="193" t="s">
        <v>31</v>
      </c>
      <c r="B54" s="197"/>
      <c r="C54" s="191"/>
      <c r="D54" s="192"/>
      <c r="E54" s="192"/>
      <c r="F54" s="58"/>
      <c r="G54" s="36"/>
      <c r="H54" s="36"/>
      <c r="I54" s="36"/>
      <c r="J54" s="67"/>
      <c r="K54" s="67"/>
      <c r="L54" s="67"/>
      <c r="M54" s="67"/>
      <c r="N54" s="67"/>
      <c r="O54" s="67"/>
      <c r="P54" s="67"/>
      <c r="R54" s="67"/>
      <c r="S54" s="67"/>
      <c r="T54" s="67"/>
    </row>
    <row r="55" spans="1:20" s="42" customFormat="1" x14ac:dyDescent="0.25">
      <c r="A55" s="193" t="s">
        <v>32</v>
      </c>
      <c r="B55" s="190"/>
      <c r="C55" s="191"/>
      <c r="D55" s="192"/>
      <c r="E55" s="192"/>
      <c r="F55" s="58"/>
      <c r="G55" s="36"/>
      <c r="H55" s="36"/>
      <c r="I55" s="36"/>
      <c r="J55" s="67"/>
      <c r="K55" s="67"/>
      <c r="L55" s="67"/>
      <c r="M55" s="67"/>
      <c r="N55" s="67"/>
      <c r="O55" s="67"/>
      <c r="P55" s="67"/>
      <c r="R55" s="67"/>
      <c r="S55" s="67"/>
      <c r="T55" s="67"/>
    </row>
    <row r="56" spans="1:20" s="42" customFormat="1" x14ac:dyDescent="0.25">
      <c r="A56" s="193" t="s">
        <v>33</v>
      </c>
      <c r="B56" s="195"/>
      <c r="C56" s="191"/>
      <c r="D56" s="192"/>
      <c r="E56" s="192"/>
      <c r="F56" s="36"/>
      <c r="G56" s="36"/>
      <c r="H56" s="36"/>
      <c r="I56" s="36"/>
      <c r="J56" s="67"/>
      <c r="K56" s="67"/>
      <c r="L56" s="67"/>
      <c r="M56" s="67"/>
      <c r="N56" s="67"/>
      <c r="O56" s="67"/>
      <c r="P56" s="67"/>
      <c r="R56" s="67"/>
      <c r="S56" s="67"/>
      <c r="T56" s="67"/>
    </row>
    <row r="57" spans="1:20" s="42" customFormat="1" x14ac:dyDescent="0.25">
      <c r="A57" s="193" t="s">
        <v>34</v>
      </c>
      <c r="B57" s="190"/>
      <c r="C57" s="191"/>
      <c r="D57" s="192"/>
      <c r="E57" s="192"/>
      <c r="F57" s="36"/>
      <c r="G57" s="36"/>
      <c r="H57" s="36"/>
      <c r="I57" s="36"/>
      <c r="J57" s="67"/>
      <c r="K57" s="67"/>
      <c r="L57" s="67"/>
      <c r="M57" s="67"/>
      <c r="N57" s="67"/>
      <c r="O57" s="67"/>
      <c r="P57" s="67"/>
      <c r="R57" s="67"/>
      <c r="S57" s="67"/>
      <c r="T57" s="67"/>
    </row>
    <row r="58" spans="1:20" s="42" customFormat="1" x14ac:dyDescent="0.25">
      <c r="A58" s="196"/>
      <c r="B58" s="190"/>
      <c r="C58" s="191"/>
      <c r="D58" s="192"/>
      <c r="E58" s="192"/>
      <c r="F58" s="36"/>
      <c r="G58" s="36"/>
      <c r="H58" s="36"/>
      <c r="I58" s="36"/>
      <c r="J58" s="67"/>
      <c r="K58" s="67"/>
      <c r="L58" s="67"/>
      <c r="M58" s="67"/>
      <c r="N58" s="67"/>
      <c r="O58" s="67"/>
      <c r="P58" s="67"/>
      <c r="R58" s="67"/>
      <c r="S58" s="67"/>
      <c r="T58" s="14"/>
    </row>
    <row r="59" spans="1:20" s="42" customFormat="1" x14ac:dyDescent="0.25">
      <c r="A59" s="198" t="s">
        <v>4</v>
      </c>
      <c r="B59" s="190"/>
      <c r="C59" s="191"/>
      <c r="D59" s="192"/>
      <c r="E59" s="192"/>
      <c r="F59" s="36"/>
      <c r="G59" s="36"/>
      <c r="H59" s="36"/>
      <c r="I59" s="36"/>
      <c r="J59" s="67"/>
      <c r="K59" s="67"/>
      <c r="L59" s="67"/>
      <c r="M59" s="67"/>
      <c r="N59" s="67"/>
      <c r="O59" s="67"/>
      <c r="P59" s="67"/>
      <c r="R59" s="67"/>
      <c r="S59" s="67"/>
      <c r="T59" s="14"/>
    </row>
    <row r="60" spans="1:20" s="42" customFormat="1" x14ac:dyDescent="0.25">
      <c r="A60" s="199" t="s">
        <v>16</v>
      </c>
      <c r="B60" s="190"/>
      <c r="C60" s="191"/>
      <c r="D60" s="192"/>
      <c r="E60" s="192"/>
      <c r="F60" s="36"/>
      <c r="G60" s="36"/>
      <c r="H60" s="36"/>
      <c r="I60" s="36"/>
      <c r="J60" s="67"/>
      <c r="K60" s="67"/>
      <c r="L60" s="67"/>
      <c r="M60" s="67"/>
      <c r="N60" s="67"/>
      <c r="O60" s="67"/>
      <c r="P60" s="67"/>
      <c r="R60" s="67"/>
      <c r="S60" s="67"/>
      <c r="T60" s="14"/>
    </row>
    <row r="61" spans="1:20" s="42" customFormat="1" x14ac:dyDescent="0.25">
      <c r="A61" s="193" t="s">
        <v>4</v>
      </c>
      <c r="B61" s="190"/>
      <c r="C61" s="191"/>
      <c r="D61" s="192"/>
      <c r="E61" s="192"/>
      <c r="F61" s="36"/>
      <c r="G61" s="36"/>
      <c r="H61" s="36"/>
      <c r="I61" s="36"/>
      <c r="J61" s="67"/>
      <c r="K61" s="67"/>
      <c r="L61" s="67"/>
      <c r="M61" s="67"/>
      <c r="N61" s="67"/>
      <c r="O61" s="67"/>
      <c r="P61" s="67"/>
      <c r="R61" s="67"/>
      <c r="S61" s="67"/>
      <c r="T61" s="14"/>
    </row>
    <row r="62" spans="1:20" s="42" customFormat="1" x14ac:dyDescent="0.25">
      <c r="A62" s="194" t="s">
        <v>18</v>
      </c>
      <c r="B62" s="190"/>
      <c r="C62" s="191"/>
      <c r="D62" s="192"/>
      <c r="E62" s="192"/>
      <c r="F62" s="36"/>
      <c r="G62" s="36"/>
      <c r="H62" s="36"/>
      <c r="I62" s="36"/>
      <c r="J62" s="67"/>
      <c r="K62" s="67"/>
      <c r="L62" s="67"/>
      <c r="M62" s="67"/>
      <c r="N62" s="67"/>
      <c r="O62" s="67"/>
      <c r="P62" s="67"/>
      <c r="R62" s="67"/>
      <c r="S62" s="67"/>
      <c r="T62" s="14"/>
    </row>
    <row r="63" spans="1:20" s="42" customFormat="1" x14ac:dyDescent="0.25">
      <c r="A63" s="193" t="s">
        <v>19</v>
      </c>
      <c r="B63" s="190"/>
      <c r="C63" s="191"/>
      <c r="D63" s="192"/>
      <c r="E63" s="192"/>
      <c r="F63" s="36"/>
      <c r="G63" s="36"/>
      <c r="H63" s="36"/>
      <c r="I63" s="36"/>
      <c r="J63" s="67"/>
      <c r="K63" s="67"/>
      <c r="L63" s="67"/>
      <c r="M63" s="67"/>
      <c r="N63" s="67"/>
      <c r="O63" s="67"/>
      <c r="P63" s="67"/>
      <c r="R63" s="67"/>
      <c r="S63" s="67"/>
      <c r="T63" s="14"/>
    </row>
    <row r="64" spans="1:20" s="42" customFormat="1" x14ac:dyDescent="0.25">
      <c r="A64" s="193" t="s">
        <v>20</v>
      </c>
      <c r="B64" s="190"/>
      <c r="C64" s="191"/>
      <c r="D64" s="192"/>
      <c r="E64" s="192"/>
      <c r="F64" s="36"/>
      <c r="G64" s="36"/>
      <c r="H64" s="36"/>
      <c r="I64" s="36"/>
      <c r="J64" s="67"/>
      <c r="K64" s="67"/>
      <c r="L64" s="67"/>
      <c r="M64" s="67"/>
      <c r="N64" s="67"/>
      <c r="O64" s="67"/>
      <c r="P64" s="67"/>
      <c r="R64" s="67"/>
      <c r="S64" s="67"/>
      <c r="T64" s="14"/>
    </row>
    <row r="65" spans="1:20" s="42" customFormat="1" x14ac:dyDescent="0.25">
      <c r="A65" s="193" t="s">
        <v>35</v>
      </c>
      <c r="B65" s="200"/>
      <c r="C65" s="191"/>
      <c r="D65" s="192"/>
      <c r="E65" s="192"/>
      <c r="F65" s="36"/>
      <c r="G65" s="36"/>
      <c r="H65" s="36"/>
      <c r="I65" s="36"/>
      <c r="J65" s="67"/>
      <c r="K65" s="67"/>
      <c r="L65" s="67"/>
      <c r="M65" s="67"/>
      <c r="N65" s="67"/>
      <c r="O65" s="67"/>
      <c r="P65" s="67"/>
      <c r="R65" s="67"/>
      <c r="S65" s="67"/>
      <c r="T65" s="67"/>
    </row>
    <row r="66" spans="1:20" s="42" customFormat="1" x14ac:dyDescent="0.25">
      <c r="A66" s="193" t="s">
        <v>21</v>
      </c>
      <c r="B66" s="190"/>
      <c r="C66" s="191"/>
      <c r="D66" s="192"/>
      <c r="E66" s="192"/>
      <c r="F66" s="36"/>
      <c r="G66" s="36"/>
      <c r="H66" s="36"/>
      <c r="I66" s="36"/>
      <c r="J66" s="67"/>
      <c r="K66" s="67"/>
      <c r="L66" s="67"/>
      <c r="M66" s="67"/>
      <c r="N66" s="67"/>
      <c r="O66" s="67"/>
      <c r="P66" s="67"/>
      <c r="R66" s="67"/>
      <c r="S66" s="67"/>
      <c r="T66" s="67"/>
    </row>
    <row r="67" spans="1:20" s="42" customFormat="1" x14ac:dyDescent="0.25">
      <c r="A67" s="193" t="s">
        <v>22</v>
      </c>
      <c r="B67" s="190"/>
      <c r="C67" s="191"/>
      <c r="D67" s="192"/>
      <c r="E67" s="192"/>
      <c r="F67" s="36"/>
      <c r="G67" s="36"/>
      <c r="H67" s="36"/>
      <c r="I67" s="36"/>
      <c r="J67" s="67"/>
      <c r="K67" s="67"/>
      <c r="L67" s="67"/>
      <c r="M67" s="67"/>
      <c r="N67" s="67"/>
      <c r="O67" s="67"/>
      <c r="P67" s="67"/>
      <c r="R67" s="67"/>
      <c r="S67" s="67"/>
      <c r="T67" s="67"/>
    </row>
    <row r="68" spans="1:20" s="42" customFormat="1" x14ac:dyDescent="0.25">
      <c r="A68" s="193" t="s">
        <v>23</v>
      </c>
      <c r="B68" s="190"/>
      <c r="C68" s="191"/>
      <c r="D68" s="192"/>
      <c r="E68" s="192"/>
      <c r="F68" s="36"/>
      <c r="G68" s="36"/>
      <c r="H68" s="36"/>
      <c r="I68" s="36"/>
      <c r="J68" s="67"/>
      <c r="K68" s="67"/>
      <c r="L68" s="67"/>
      <c r="M68" s="67"/>
      <c r="N68" s="67"/>
      <c r="O68" s="67"/>
      <c r="P68" s="67"/>
      <c r="R68" s="67"/>
      <c r="S68" s="67"/>
      <c r="T68" s="67"/>
    </row>
    <row r="69" spans="1:20" s="42" customFormat="1" x14ac:dyDescent="0.25">
      <c r="A69" s="193" t="s">
        <v>24</v>
      </c>
      <c r="B69" s="190"/>
      <c r="C69" s="191"/>
      <c r="D69" s="192"/>
      <c r="E69" s="192"/>
      <c r="F69" s="36"/>
      <c r="G69" s="36"/>
      <c r="H69" s="36"/>
      <c r="I69" s="36"/>
      <c r="J69" s="67"/>
      <c r="K69" s="67"/>
      <c r="L69" s="67"/>
      <c r="M69" s="67"/>
      <c r="N69" s="67"/>
      <c r="O69" s="67"/>
      <c r="P69" s="67"/>
      <c r="R69" s="67"/>
      <c r="S69" s="67"/>
      <c r="T69" s="67"/>
    </row>
    <row r="70" spans="1:20" s="42" customFormat="1" x14ac:dyDescent="0.25">
      <c r="A70" s="193" t="s">
        <v>25</v>
      </c>
      <c r="B70" s="190"/>
      <c r="C70" s="191"/>
      <c r="D70" s="192"/>
      <c r="E70" s="192"/>
      <c r="F70" s="36"/>
      <c r="G70" s="36"/>
      <c r="H70" s="36"/>
      <c r="I70" s="36"/>
      <c r="J70" s="67"/>
      <c r="K70" s="67"/>
      <c r="L70" s="67"/>
      <c r="M70" s="67"/>
      <c r="N70" s="67"/>
      <c r="O70" s="67"/>
      <c r="P70" s="67"/>
      <c r="R70" s="67"/>
      <c r="S70" s="67"/>
      <c r="T70" s="67"/>
    </row>
    <row r="71" spans="1:20" s="42" customFormat="1" x14ac:dyDescent="0.25">
      <c r="A71" s="193" t="s">
        <v>3</v>
      </c>
      <c r="B71" s="195"/>
      <c r="C71" s="191"/>
      <c r="D71" s="192"/>
      <c r="E71" s="192"/>
      <c r="F71" s="36"/>
      <c r="G71" s="36"/>
      <c r="H71" s="36"/>
      <c r="I71" s="36"/>
      <c r="J71" s="67"/>
      <c r="K71" s="67"/>
      <c r="L71" s="67"/>
      <c r="M71" s="67"/>
      <c r="N71" s="67"/>
      <c r="O71" s="67"/>
      <c r="P71" s="67"/>
      <c r="R71" s="67"/>
      <c r="S71" s="67"/>
      <c r="T71" s="67"/>
    </row>
    <row r="72" spans="1:20" s="42" customFormat="1" x14ac:dyDescent="0.25">
      <c r="A72" s="201" t="s">
        <v>4</v>
      </c>
      <c r="B72" s="191"/>
      <c r="C72" s="191"/>
      <c r="D72" s="192"/>
      <c r="E72" s="192"/>
      <c r="F72" s="36"/>
      <c r="G72" s="36"/>
      <c r="H72" s="36"/>
      <c r="I72" s="36"/>
      <c r="J72" s="67"/>
      <c r="K72" s="67"/>
      <c r="L72" s="67"/>
      <c r="M72" s="67"/>
      <c r="N72" s="67"/>
      <c r="O72" s="67"/>
      <c r="P72" s="67"/>
    </row>
    <row r="73" spans="1:20" s="42" customFormat="1" x14ac:dyDescent="0.25">
      <c r="A73" s="193" t="s">
        <v>36</v>
      </c>
      <c r="B73" s="191"/>
      <c r="C73" s="191"/>
      <c r="D73" s="192"/>
      <c r="E73" s="192"/>
      <c r="F73" s="36"/>
      <c r="G73" s="36"/>
      <c r="H73" s="36"/>
      <c r="I73" s="36"/>
      <c r="J73" s="67"/>
      <c r="K73" s="67"/>
      <c r="L73" s="67"/>
      <c r="M73" s="67"/>
      <c r="N73" s="67"/>
      <c r="O73" s="67"/>
      <c r="P73" s="67"/>
    </row>
    <row r="74" spans="1:20" s="42" customFormat="1" x14ac:dyDescent="0.25">
      <c r="A74" s="193" t="s">
        <v>37</v>
      </c>
      <c r="B74" s="191"/>
      <c r="C74" s="191"/>
      <c r="D74" s="192"/>
      <c r="E74" s="192"/>
      <c r="F74" s="36"/>
      <c r="G74" s="36"/>
      <c r="H74" s="36"/>
      <c r="I74" s="36"/>
      <c r="J74" s="67"/>
      <c r="K74" s="67"/>
      <c r="L74" s="67"/>
      <c r="M74" s="67"/>
      <c r="N74" s="67"/>
      <c r="O74" s="67"/>
      <c r="P74" s="67"/>
    </row>
    <row r="75" spans="1:20" s="42" customFormat="1" x14ac:dyDescent="0.25">
      <c r="A75" s="193" t="s">
        <v>17</v>
      </c>
      <c r="B75" s="191"/>
      <c r="C75" s="191"/>
      <c r="D75" s="192"/>
      <c r="E75" s="192"/>
      <c r="F75" s="36"/>
      <c r="G75" s="36"/>
      <c r="H75" s="36"/>
      <c r="I75" s="36"/>
      <c r="J75" s="67"/>
      <c r="K75" s="67"/>
      <c r="L75" s="67"/>
      <c r="M75" s="67"/>
      <c r="N75" s="67"/>
      <c r="O75" s="67"/>
      <c r="P75" s="67"/>
    </row>
    <row r="76" spans="1:20" s="42" customFormat="1" x14ac:dyDescent="0.25">
      <c r="A76" s="193" t="s">
        <v>38</v>
      </c>
      <c r="B76" s="191"/>
      <c r="C76" s="191"/>
      <c r="D76" s="192"/>
      <c r="E76" s="192"/>
      <c r="F76" s="36"/>
      <c r="G76" s="36"/>
      <c r="H76" s="36"/>
      <c r="I76" s="36"/>
      <c r="J76" s="67"/>
      <c r="K76" s="67"/>
      <c r="L76" s="67"/>
      <c r="M76" s="67"/>
      <c r="N76" s="67"/>
      <c r="O76" s="67"/>
      <c r="P76" s="67"/>
    </row>
    <row r="77" spans="1:20" s="42" customFormat="1" x14ac:dyDescent="0.25">
      <c r="A77" s="193" t="s">
        <v>3</v>
      </c>
      <c r="B77" s="191"/>
      <c r="C77" s="191"/>
      <c r="D77" s="192"/>
      <c r="E77" s="192"/>
      <c r="F77" s="36"/>
      <c r="G77" s="36"/>
      <c r="H77" s="36"/>
      <c r="I77" s="36"/>
      <c r="J77" s="67"/>
      <c r="K77" s="67"/>
      <c r="L77" s="67"/>
      <c r="M77" s="67"/>
      <c r="N77" s="67"/>
      <c r="O77" s="67"/>
      <c r="P77" s="67"/>
    </row>
    <row r="78" spans="1:20" s="42" customFormat="1" x14ac:dyDescent="0.25">
      <c r="A78" s="202"/>
      <c r="B78" s="202"/>
      <c r="C78" s="202"/>
      <c r="D78" s="203"/>
      <c r="E78" s="203"/>
      <c r="F78" s="67"/>
      <c r="G78" s="67"/>
      <c r="H78" s="67"/>
      <c r="I78" s="67"/>
      <c r="J78" s="67"/>
      <c r="K78" s="67"/>
      <c r="L78" s="67"/>
      <c r="M78" s="67"/>
      <c r="N78" s="67"/>
      <c r="O78" s="67"/>
      <c r="P78" s="67"/>
    </row>
    <row r="79" spans="1:20" s="42" customFormat="1" x14ac:dyDescent="0.25">
      <c r="A79" s="202"/>
      <c r="B79" s="202"/>
      <c r="C79" s="202"/>
      <c r="D79" s="203"/>
      <c r="E79" s="203"/>
      <c r="F79" s="67"/>
      <c r="G79" s="67"/>
      <c r="H79" s="67"/>
      <c r="I79" s="67"/>
      <c r="J79" s="67"/>
      <c r="K79" s="67"/>
      <c r="L79" s="67"/>
      <c r="M79" s="67"/>
      <c r="N79" s="67"/>
      <c r="O79" s="67"/>
      <c r="P79" s="67"/>
    </row>
    <row r="80" spans="1:20" s="42" customFormat="1" x14ac:dyDescent="0.25">
      <c r="A80" s="202"/>
      <c r="B80" s="202"/>
      <c r="C80" s="202"/>
      <c r="D80" s="203"/>
      <c r="E80" s="203"/>
      <c r="F80" s="67"/>
      <c r="G80" s="67"/>
      <c r="H80" s="67"/>
    </row>
    <row r="81" spans="1:21" s="42" customFormat="1" x14ac:dyDescent="0.25">
      <c r="A81" s="202"/>
      <c r="B81" s="202"/>
      <c r="C81" s="202"/>
      <c r="D81" s="203"/>
      <c r="E81" s="203"/>
      <c r="F81" s="67"/>
      <c r="G81" s="67"/>
      <c r="H81" s="67"/>
    </row>
    <row r="82" spans="1:21" s="42" customFormat="1" x14ac:dyDescent="0.25">
      <c r="A82" s="202"/>
      <c r="B82" s="202"/>
      <c r="C82" s="202"/>
      <c r="D82" s="203"/>
      <c r="E82" s="203"/>
      <c r="F82" s="67"/>
      <c r="G82" s="67"/>
      <c r="H82" s="67"/>
    </row>
    <row r="83" spans="1:21" s="42" customFormat="1" x14ac:dyDescent="0.25">
      <c r="A83" s="202"/>
      <c r="B83" s="202"/>
      <c r="C83" s="202"/>
      <c r="D83" s="203"/>
      <c r="E83" s="203"/>
      <c r="F83" s="67"/>
      <c r="G83" s="67"/>
      <c r="H83" s="67"/>
    </row>
    <row r="84" spans="1:21" s="42" customFormat="1" x14ac:dyDescent="0.25">
      <c r="A84" s="202"/>
      <c r="B84" s="202"/>
      <c r="C84" s="202"/>
      <c r="D84" s="203"/>
      <c r="E84" s="203"/>
      <c r="F84" s="67"/>
      <c r="G84" s="67"/>
      <c r="H84" s="67"/>
    </row>
    <row r="85" spans="1:21" s="42" customFormat="1" x14ac:dyDescent="0.25">
      <c r="A85" s="202"/>
      <c r="B85" s="202"/>
      <c r="C85" s="202"/>
      <c r="D85" s="203"/>
      <c r="E85" s="203"/>
      <c r="F85" s="67"/>
      <c r="G85" s="67"/>
      <c r="H85" s="67"/>
      <c r="L85" s="43"/>
      <c r="M85" s="43"/>
      <c r="N85" s="43"/>
      <c r="O85" s="43"/>
      <c r="P85" s="43"/>
      <c r="R85" s="43"/>
      <c r="S85" s="43"/>
      <c r="T85" s="43"/>
      <c r="U85" s="43"/>
    </row>
    <row r="86" spans="1:21" s="42" customFormat="1" x14ac:dyDescent="0.25">
      <c r="A86" s="202"/>
      <c r="B86" s="202"/>
      <c r="C86" s="202"/>
      <c r="D86" s="203"/>
      <c r="E86" s="203"/>
      <c r="F86" s="67"/>
      <c r="G86" s="67"/>
      <c r="H86" s="67"/>
      <c r="L86" s="43"/>
      <c r="M86" s="43"/>
      <c r="N86" s="43"/>
      <c r="O86" s="43"/>
      <c r="P86" s="43"/>
      <c r="R86" s="43"/>
      <c r="S86" s="43"/>
      <c r="T86" s="43"/>
      <c r="U86" s="43"/>
    </row>
    <row r="87" spans="1:21" s="42" customFormat="1" x14ac:dyDescent="0.25">
      <c r="A87" s="202"/>
      <c r="B87" s="202"/>
      <c r="C87" s="202"/>
      <c r="D87" s="203"/>
      <c r="E87" s="203"/>
      <c r="F87" s="67"/>
      <c r="G87" s="67"/>
      <c r="H87" s="67"/>
      <c r="L87" s="43"/>
      <c r="M87" s="43"/>
      <c r="N87" s="43"/>
      <c r="O87" s="43"/>
      <c r="P87" s="43"/>
      <c r="R87" s="43"/>
      <c r="S87" s="43"/>
      <c r="T87" s="43"/>
      <c r="U87" s="43"/>
    </row>
    <row r="88" spans="1:21" s="42" customFormat="1" x14ac:dyDescent="0.25">
      <c r="A88" s="202"/>
      <c r="B88" s="202"/>
      <c r="C88" s="202"/>
      <c r="D88" s="203"/>
      <c r="E88" s="203"/>
      <c r="F88" s="67"/>
      <c r="G88" s="67"/>
      <c r="H88" s="67"/>
      <c r="L88" s="43"/>
      <c r="M88" s="43"/>
      <c r="N88" s="43"/>
      <c r="O88" s="43"/>
      <c r="P88" s="43"/>
      <c r="R88" s="43"/>
      <c r="S88" s="43"/>
      <c r="T88" s="43"/>
      <c r="U88" s="43"/>
    </row>
    <row r="89" spans="1:21" s="42" customFormat="1" x14ac:dyDescent="0.25">
      <c r="A89" s="202"/>
      <c r="B89" s="202"/>
      <c r="C89" s="202"/>
      <c r="D89" s="203"/>
      <c r="E89" s="203"/>
      <c r="F89" s="67"/>
      <c r="G89" s="67"/>
      <c r="H89" s="67"/>
      <c r="I89" s="67"/>
      <c r="J89" s="67"/>
      <c r="K89" s="67"/>
      <c r="L89" s="204"/>
      <c r="M89" s="204"/>
      <c r="N89" s="204"/>
      <c r="O89" s="204"/>
      <c r="P89" s="204"/>
      <c r="R89" s="43"/>
      <c r="S89" s="43"/>
      <c r="T89" s="43"/>
      <c r="U89" s="43"/>
    </row>
    <row r="90" spans="1:21" s="42" customFormat="1" x14ac:dyDescent="0.25">
      <c r="A90" s="202"/>
      <c r="B90" s="202"/>
      <c r="C90" s="202"/>
      <c r="D90" s="203"/>
      <c r="E90" s="203"/>
      <c r="F90" s="67"/>
      <c r="G90" s="67"/>
      <c r="H90" s="67"/>
      <c r="I90" s="67"/>
      <c r="J90" s="67"/>
      <c r="K90" s="67"/>
      <c r="L90" s="204"/>
      <c r="M90" s="204"/>
      <c r="N90" s="204"/>
      <c r="O90" s="204"/>
      <c r="P90" s="204"/>
      <c r="R90" s="43"/>
      <c r="S90" s="43"/>
      <c r="T90" s="43"/>
      <c r="U90" s="43"/>
    </row>
    <row r="91" spans="1:21" s="42" customFormat="1" x14ac:dyDescent="0.25">
      <c r="A91" s="202"/>
      <c r="B91" s="202"/>
      <c r="C91" s="202"/>
      <c r="D91" s="203"/>
      <c r="E91" s="203"/>
      <c r="F91" s="67"/>
      <c r="G91" s="67"/>
      <c r="H91" s="67"/>
      <c r="I91" s="67"/>
      <c r="J91" s="67"/>
      <c r="K91" s="67"/>
      <c r="L91" s="204"/>
      <c r="M91" s="204"/>
      <c r="N91" s="204"/>
      <c r="O91" s="204"/>
      <c r="P91" s="204"/>
      <c r="R91" s="43"/>
      <c r="S91" s="43"/>
      <c r="T91" s="43"/>
      <c r="U91" s="43"/>
    </row>
    <row r="92" spans="1:21" s="42" customFormat="1" x14ac:dyDescent="0.25">
      <c r="A92" s="202"/>
      <c r="B92" s="202"/>
      <c r="C92" s="202"/>
      <c r="D92" s="203"/>
      <c r="E92" s="203"/>
      <c r="F92" s="67"/>
      <c r="G92" s="67"/>
      <c r="H92" s="67"/>
      <c r="I92" s="67"/>
      <c r="J92" s="67"/>
      <c r="K92" s="67"/>
      <c r="L92" s="204"/>
      <c r="M92" s="204"/>
      <c r="N92" s="204"/>
      <c r="O92" s="204"/>
      <c r="P92" s="204"/>
      <c r="R92" s="43"/>
      <c r="S92" s="43"/>
      <c r="T92" s="43"/>
      <c r="U92" s="43"/>
    </row>
    <row r="93" spans="1:21" s="42" customFormat="1" x14ac:dyDescent="0.25">
      <c r="A93" s="202"/>
      <c r="B93" s="202"/>
      <c r="C93" s="202"/>
      <c r="D93" s="203"/>
      <c r="E93" s="203"/>
      <c r="F93" s="67"/>
      <c r="G93" s="67"/>
      <c r="H93" s="67"/>
      <c r="I93" s="67"/>
      <c r="J93" s="67"/>
      <c r="K93" s="67"/>
      <c r="L93" s="204"/>
      <c r="M93" s="204"/>
      <c r="N93" s="204"/>
      <c r="O93" s="204"/>
      <c r="P93" s="204"/>
      <c r="R93" s="43"/>
      <c r="S93" s="43"/>
      <c r="T93" s="43"/>
      <c r="U93" s="43"/>
    </row>
    <row r="94" spans="1:21" s="42" customFormat="1" x14ac:dyDescent="0.25">
      <c r="A94" s="202"/>
      <c r="B94" s="202"/>
      <c r="C94" s="202"/>
      <c r="D94" s="203"/>
      <c r="E94" s="203"/>
      <c r="F94" s="67"/>
      <c r="G94" s="67"/>
      <c r="H94" s="67"/>
      <c r="I94" s="67"/>
      <c r="J94" s="67"/>
      <c r="K94" s="67"/>
      <c r="L94" s="204"/>
      <c r="M94" s="204"/>
      <c r="N94" s="204"/>
      <c r="O94" s="204"/>
      <c r="P94" s="204"/>
      <c r="R94" s="43"/>
      <c r="S94" s="43"/>
      <c r="T94" s="43"/>
      <c r="U94" s="43"/>
    </row>
    <row r="95" spans="1:21" s="42" customFormat="1" x14ac:dyDescent="0.25">
      <c r="A95" s="202"/>
      <c r="B95" s="202"/>
      <c r="C95" s="202"/>
      <c r="D95" s="203"/>
      <c r="E95" s="203"/>
      <c r="F95" s="67"/>
      <c r="G95" s="67"/>
      <c r="H95" s="67"/>
      <c r="I95" s="67"/>
      <c r="J95" s="67"/>
      <c r="K95" s="67"/>
      <c r="L95" s="204"/>
      <c r="M95" s="204"/>
      <c r="N95" s="204"/>
      <c r="O95" s="204"/>
      <c r="P95" s="204"/>
      <c r="R95" s="43"/>
      <c r="S95" s="43"/>
      <c r="T95" s="43"/>
      <c r="U95" s="43"/>
    </row>
    <row r="96" spans="1:21" s="42" customFormat="1" x14ac:dyDescent="0.25">
      <c r="A96" s="202"/>
      <c r="B96" s="202"/>
      <c r="C96" s="202"/>
      <c r="D96" s="203"/>
      <c r="E96" s="203"/>
      <c r="F96" s="67"/>
      <c r="G96" s="67"/>
      <c r="H96" s="67"/>
      <c r="I96" s="67"/>
      <c r="J96" s="67"/>
      <c r="K96" s="67"/>
      <c r="L96" s="204"/>
      <c r="M96" s="204"/>
      <c r="N96" s="204"/>
      <c r="O96" s="204"/>
      <c r="P96" s="204"/>
      <c r="R96" s="43"/>
      <c r="S96" s="43"/>
      <c r="T96" s="43"/>
      <c r="U96" s="43"/>
    </row>
    <row r="97" spans="1:21" s="42" customFormat="1" x14ac:dyDescent="0.25">
      <c r="A97" s="202"/>
      <c r="B97" s="202"/>
      <c r="C97" s="202"/>
      <c r="D97" s="203"/>
      <c r="E97" s="203"/>
      <c r="F97" s="204"/>
      <c r="G97" s="204"/>
      <c r="H97" s="204"/>
      <c r="I97" s="204"/>
      <c r="J97" s="204"/>
      <c r="K97" s="204"/>
      <c r="L97" s="204"/>
      <c r="M97" s="204"/>
      <c r="N97" s="204"/>
      <c r="O97" s="204"/>
      <c r="P97" s="204"/>
      <c r="R97" s="43"/>
      <c r="S97" s="43"/>
      <c r="T97" s="43"/>
      <c r="U97" s="43"/>
    </row>
    <row r="98" spans="1:21" s="42" customFormat="1" x14ac:dyDescent="0.25">
      <c r="A98" s="202"/>
      <c r="B98" s="202"/>
      <c r="C98" s="202"/>
      <c r="D98" s="203"/>
      <c r="E98" s="203"/>
      <c r="F98" s="204"/>
      <c r="G98" s="204"/>
      <c r="H98" s="204"/>
      <c r="I98" s="204"/>
      <c r="J98" s="204"/>
      <c r="K98" s="204"/>
      <c r="L98" s="204"/>
      <c r="M98" s="204"/>
      <c r="N98" s="204"/>
      <c r="O98" s="204"/>
      <c r="P98" s="204"/>
      <c r="R98" s="43"/>
      <c r="S98" s="43"/>
      <c r="T98" s="43"/>
      <c r="U98" s="43"/>
    </row>
    <row r="99" spans="1:21" s="204" customFormat="1" x14ac:dyDescent="0.25">
      <c r="A99" s="202"/>
      <c r="B99" s="202"/>
      <c r="C99" s="202"/>
      <c r="D99" s="203"/>
      <c r="E99" s="203"/>
      <c r="Q99" s="42"/>
      <c r="R99" s="43"/>
      <c r="S99" s="43"/>
      <c r="T99" s="43"/>
      <c r="U99" s="43"/>
    </row>
    <row r="100" spans="1:21" s="204" customFormat="1" x14ac:dyDescent="0.25">
      <c r="A100" s="202"/>
      <c r="B100" s="202"/>
      <c r="C100" s="202"/>
      <c r="D100" s="203"/>
      <c r="E100" s="203"/>
      <c r="Q100" s="42"/>
      <c r="R100" s="43"/>
      <c r="S100" s="43"/>
      <c r="T100" s="43"/>
      <c r="U100" s="43"/>
    </row>
    <row r="101" spans="1:21" s="204" customFormat="1" x14ac:dyDescent="0.25">
      <c r="A101" s="202"/>
      <c r="B101" s="202"/>
      <c r="C101" s="202"/>
      <c r="D101" s="203"/>
      <c r="E101" s="203"/>
      <c r="Q101" s="42"/>
      <c r="R101" s="43"/>
      <c r="S101" s="43"/>
      <c r="T101" s="43"/>
      <c r="U101" s="43"/>
    </row>
    <row r="102" spans="1:21" x14ac:dyDescent="0.25">
      <c r="A102" s="202"/>
      <c r="B102" s="202"/>
      <c r="C102" s="202"/>
      <c r="D102" s="203"/>
      <c r="E102" s="203"/>
    </row>
    <row r="103" spans="1:21" x14ac:dyDescent="0.25">
      <c r="A103" s="202"/>
      <c r="B103" s="202"/>
      <c r="C103" s="202"/>
      <c r="D103" s="203"/>
      <c r="E103" s="203"/>
    </row>
    <row r="104" spans="1:21" x14ac:dyDescent="0.25">
      <c r="A104" s="202"/>
      <c r="B104" s="202"/>
      <c r="C104" s="202"/>
      <c r="D104" s="203"/>
      <c r="E104" s="203"/>
    </row>
    <row r="105" spans="1:21" x14ac:dyDescent="0.25">
      <c r="A105" s="202"/>
      <c r="B105" s="202"/>
      <c r="C105" s="202"/>
      <c r="D105" s="203"/>
      <c r="E105" s="203"/>
    </row>
    <row r="106" spans="1:21" x14ac:dyDescent="0.25">
      <c r="A106" s="202"/>
      <c r="B106" s="202"/>
      <c r="C106" s="202"/>
      <c r="D106" s="203"/>
      <c r="E106" s="203"/>
    </row>
    <row r="107" spans="1:21" x14ac:dyDescent="0.25">
      <c r="A107" s="202"/>
      <c r="B107" s="202"/>
      <c r="C107" s="202"/>
      <c r="D107" s="203"/>
      <c r="E107" s="203"/>
    </row>
    <row r="108" spans="1:21" x14ac:dyDescent="0.25">
      <c r="A108" s="202"/>
      <c r="B108" s="202"/>
      <c r="C108" s="202"/>
      <c r="D108" s="203"/>
      <c r="E108" s="203"/>
    </row>
    <row r="109" spans="1:21" x14ac:dyDescent="0.25">
      <c r="A109" s="202"/>
      <c r="B109" s="202"/>
      <c r="C109" s="202"/>
      <c r="D109" s="203"/>
      <c r="E109" s="203"/>
    </row>
    <row r="110" spans="1:21" x14ac:dyDescent="0.25">
      <c r="A110" s="202"/>
      <c r="B110" s="202"/>
      <c r="C110" s="202"/>
      <c r="D110" s="203"/>
      <c r="E110" s="203"/>
    </row>
    <row r="111" spans="1:21" x14ac:dyDescent="0.25">
      <c r="A111" s="202"/>
      <c r="B111" s="202"/>
      <c r="C111" s="202"/>
      <c r="D111" s="203"/>
      <c r="E111" s="203"/>
    </row>
    <row r="112" spans="1:21" x14ac:dyDescent="0.25">
      <c r="A112" s="202"/>
      <c r="B112" s="202"/>
      <c r="C112" s="202"/>
      <c r="D112" s="203"/>
      <c r="E112" s="203"/>
    </row>
    <row r="113" spans="1:5" x14ac:dyDescent="0.25">
      <c r="A113" s="202"/>
      <c r="B113" s="202"/>
      <c r="C113" s="202"/>
      <c r="D113" s="203"/>
      <c r="E113" s="203"/>
    </row>
    <row r="114" spans="1:5" x14ac:dyDescent="0.25">
      <c r="A114" s="202"/>
      <c r="B114" s="202"/>
      <c r="C114" s="202"/>
      <c r="D114" s="203"/>
      <c r="E114" s="203"/>
    </row>
    <row r="115" spans="1:5" x14ac:dyDescent="0.25">
      <c r="A115" s="202"/>
      <c r="B115" s="202"/>
      <c r="C115" s="202"/>
      <c r="D115" s="203"/>
      <c r="E115" s="203"/>
    </row>
  </sheetData>
  <sheetProtection algorithmName="SHA-512" hashValue="ijoBiSLLs546u4kAlIIFzdHlUe7GGazQHJKTwRqFG1VKLFUhShWW7cad+Qz1Es1Lh6JSI6EkJ7IrucB5u3Wj+Q==" saltValue="1rCb8r+s1ja1MmVVL8WTxg==" spinCount="100000" sheet="1" objects="1" scenarios="1" selectLockedCells="1" selectUnlockedCells="1"/>
  <protectedRanges>
    <protectedRange sqref="G15:H15 K18 G18 C16:E17" name="Range1"/>
    <protectedRange sqref="J11:K12 M10:N10 G10:K10" name="Range1_2"/>
    <protectedRange sqref="O15 O18" name="Range1_3"/>
    <protectedRange sqref="O14 O17" name="Range1_1_1"/>
    <protectedRange sqref="I22:I23 L22:O24 G22:H24 I24:K24 C29 H28:O30 G28 G30 G25:O27" name="Range1_1"/>
  </protectedRanges>
  <mergeCells count="75">
    <mergeCell ref="N36:O36"/>
    <mergeCell ref="N37:O37"/>
    <mergeCell ref="N38:O38"/>
    <mergeCell ref="J31:M31"/>
    <mergeCell ref="J32:M32"/>
    <mergeCell ref="J33:M33"/>
    <mergeCell ref="J34:M34"/>
    <mergeCell ref="J35:M35"/>
    <mergeCell ref="J36:M36"/>
    <mergeCell ref="J37:M37"/>
    <mergeCell ref="J38:M38"/>
    <mergeCell ref="N31:O31"/>
    <mergeCell ref="N32:O32"/>
    <mergeCell ref="N33:O33"/>
    <mergeCell ref="N34:O34"/>
    <mergeCell ref="N35:O35"/>
    <mergeCell ref="C11:J11"/>
    <mergeCell ref="C13:J13"/>
    <mergeCell ref="M11:O11"/>
    <mergeCell ref="L7:O8"/>
    <mergeCell ref="H1:O2"/>
    <mergeCell ref="H3:L3"/>
    <mergeCell ref="M3:N3"/>
    <mergeCell ref="M5:N5"/>
    <mergeCell ref="C14:E14"/>
    <mergeCell ref="M14:N14"/>
    <mergeCell ref="G15:H15"/>
    <mergeCell ref="K15:L15"/>
    <mergeCell ref="M15:N15"/>
    <mergeCell ref="I15:J15"/>
    <mergeCell ref="C16:J16"/>
    <mergeCell ref="C17:E17"/>
    <mergeCell ref="M17:N17"/>
    <mergeCell ref="G18:H18"/>
    <mergeCell ref="K18:L18"/>
    <mergeCell ref="M18:N18"/>
    <mergeCell ref="E26:K26"/>
    <mergeCell ref="M26:N26"/>
    <mergeCell ref="M21:N21"/>
    <mergeCell ref="E22:K22"/>
    <mergeCell ref="M22:N22"/>
    <mergeCell ref="H37:I37"/>
    <mergeCell ref="H38:I38"/>
    <mergeCell ref="C31:F31"/>
    <mergeCell ref="C18:E18"/>
    <mergeCell ref="G19:O19"/>
    <mergeCell ref="H21:K21"/>
    <mergeCell ref="I18:J18"/>
    <mergeCell ref="C38:F38"/>
    <mergeCell ref="C32:F32"/>
    <mergeCell ref="C33:F33"/>
    <mergeCell ref="C34:F34"/>
    <mergeCell ref="C35:F35"/>
    <mergeCell ref="C36:F36"/>
    <mergeCell ref="C37:F37"/>
    <mergeCell ref="H33:I33"/>
    <mergeCell ref="H34:I34"/>
    <mergeCell ref="H35:I35"/>
    <mergeCell ref="H36:I36"/>
    <mergeCell ref="H31:I31"/>
    <mergeCell ref="G5:I5"/>
    <mergeCell ref="G6:I6"/>
    <mergeCell ref="G7:I7"/>
    <mergeCell ref="G8:I8"/>
    <mergeCell ref="E28:K28"/>
    <mergeCell ref="M28:N28"/>
    <mergeCell ref="C29:L29"/>
    <mergeCell ref="M29:N29"/>
    <mergeCell ref="H32:I32"/>
    <mergeCell ref="E27:K27"/>
    <mergeCell ref="M27:N27"/>
    <mergeCell ref="E24:K24"/>
    <mergeCell ref="M24:N24"/>
    <mergeCell ref="E25:K25"/>
    <mergeCell ref="M25:N25"/>
  </mergeCells>
  <conditionalFormatting sqref="G5">
    <cfRule type="expression" dxfId="431" priority="83">
      <formula>IF(O4="",0,1)</formula>
    </cfRule>
  </conditionalFormatting>
  <conditionalFormatting sqref="G6">
    <cfRule type="expression" dxfId="430" priority="82">
      <formula>IF($O$5="",0,1)</formula>
    </cfRule>
  </conditionalFormatting>
  <conditionalFormatting sqref="G7">
    <cfRule type="expression" dxfId="429" priority="81">
      <formula>IF($G$6="",0,1)</formula>
    </cfRule>
  </conditionalFormatting>
  <conditionalFormatting sqref="G8">
    <cfRule type="expression" dxfId="428" priority="80">
      <formula>IF($G$7="",0,1)</formula>
    </cfRule>
  </conditionalFormatting>
  <conditionalFormatting sqref="O5">
    <cfRule type="expression" dxfId="427" priority="79">
      <formula>IF(G5="",0,1)</formula>
    </cfRule>
  </conditionalFormatting>
  <conditionalFormatting sqref="L7">
    <cfRule type="expression" dxfId="426" priority="78">
      <formula>IF($G$8="",0,1)</formula>
    </cfRule>
  </conditionalFormatting>
  <conditionalFormatting sqref="O4">
    <cfRule type="expression" dxfId="425" priority="76">
      <formula>IF($G$10="-",0,1)</formula>
    </cfRule>
  </conditionalFormatting>
  <conditionalFormatting sqref="O14">
    <cfRule type="expression" dxfId="424" priority="74">
      <formula>IF($M$10="X",1,IF($G$10="x",1,0))</formula>
    </cfRule>
  </conditionalFormatting>
  <conditionalFormatting sqref="O15">
    <cfRule type="expression" dxfId="423" priority="69">
      <formula>IF($O$14="",0,1)</formula>
    </cfRule>
  </conditionalFormatting>
  <conditionalFormatting sqref="O14:O15 G10 M10 O5 L7 G5:G8">
    <cfRule type="expression" dxfId="422" priority="75">
      <formula>IF($I$10="x",1,0)</formula>
    </cfRule>
  </conditionalFormatting>
  <conditionalFormatting sqref="O24:O28">
    <cfRule type="expression" dxfId="421" priority="65">
      <formula>IF($O$22="",0,1)</formula>
    </cfRule>
  </conditionalFormatting>
  <conditionalFormatting sqref="M10">
    <cfRule type="expression" dxfId="420" priority="63">
      <formula>IF($G$10="x",1,0)</formula>
    </cfRule>
  </conditionalFormatting>
  <conditionalFormatting sqref="G10">
    <cfRule type="expression" dxfId="419" priority="62">
      <formula>IF($M$10="x",1,0)</formula>
    </cfRule>
  </conditionalFormatting>
  <conditionalFormatting sqref="G15:H15">
    <cfRule type="expression" dxfId="418" priority="86">
      <formula>IF($G$10="x",IF($I$10="-",IF($M$10="-",1,0)))</formula>
    </cfRule>
  </conditionalFormatting>
  <conditionalFormatting sqref="E24:K28">
    <cfRule type="expression" dxfId="417" priority="59">
      <formula>IF($E$22="",0,1)</formula>
    </cfRule>
  </conditionalFormatting>
  <conditionalFormatting sqref="D24:D28">
    <cfRule type="expression" dxfId="416" priority="58">
      <formula>IF($D$22="",0,1)</formula>
    </cfRule>
  </conditionalFormatting>
  <conditionalFormatting sqref="L24:L28">
    <cfRule type="expression" dxfId="415" priority="57">
      <formula>IF($L$22="",0,1)</formula>
    </cfRule>
  </conditionalFormatting>
  <conditionalFormatting sqref="M24:N28">
    <cfRule type="expression" dxfId="414" priority="56">
      <formula>IF($M$22="",0,1)</formula>
    </cfRule>
  </conditionalFormatting>
  <conditionalFormatting sqref="G10 M10">
    <cfRule type="expression" dxfId="413" priority="93">
      <formula>IF($L$7="",0,1)</formula>
    </cfRule>
  </conditionalFormatting>
  <conditionalFormatting sqref="I10">
    <cfRule type="expression" dxfId="412" priority="96">
      <formula>IF($M$10="x",1,0)</formula>
    </cfRule>
    <cfRule type="expression" dxfId="411" priority="97">
      <formula>IF($E$24="",0,1)</formula>
    </cfRule>
  </conditionalFormatting>
  <conditionalFormatting sqref="G18:H18">
    <cfRule type="expression" dxfId="410" priority="49">
      <formula>IF($G$18="",1,0)</formula>
    </cfRule>
    <cfRule type="expression" dxfId="409" priority="50">
      <formula>IF($G$18&gt;0,1,0)</formula>
    </cfRule>
    <cfRule type="expression" dxfId="408" priority="51">
      <formula>IF($G$18&lt;0,1,0)</formula>
    </cfRule>
  </conditionalFormatting>
  <dataValidations count="5">
    <dataValidation type="list" allowBlank="1" showInputMessage="1" showErrorMessage="1" sqref="G5" xr:uid="{E2391FB3-3045-4955-8DFD-0C26D19EB86E}">
      <formula1>$E$42:$E$44</formula1>
    </dataValidation>
    <dataValidation type="list" allowBlank="1" showInputMessage="1" showErrorMessage="1" sqref="O14" xr:uid="{541AB356-9540-47D4-85D9-15BDB65CF4B7}">
      <formula1>$F$46:$F$48</formula1>
    </dataValidation>
    <dataValidation type="list" allowBlank="1" showInputMessage="1" showErrorMessage="1" sqref="I10 M10 G10" xr:uid="{3FAE41EB-4DDB-40ED-BE6A-34A31397D1A0}">
      <formula1>$A$43:$A$44</formula1>
    </dataValidation>
    <dataValidation type="list" allowBlank="1" showInputMessage="1" showErrorMessage="1" sqref="G8" xr:uid="{D7AC7260-4754-4368-8F12-9572D72A674B}">
      <formula1>IF($G$5="Kantor Pusat",$A$61:$A$71,$A$72:$A$77)</formula1>
    </dataValidation>
    <dataValidation type="list" allowBlank="1" showInputMessage="1" showErrorMessage="1" sqref="G6" xr:uid="{718387B9-D0D8-486F-81B6-939E49719D03}">
      <formula1>IF($G$5="Kantor Pusat",$A$45:$A$57,$A$59:$A$60)</formula1>
    </dataValidation>
  </dataValidations>
  <printOptions horizontalCentered="1"/>
  <pageMargins left="0.11811023622047245" right="0.11811023622047245" top="0.19685039370078741" bottom="0.11811023622047245" header="0.31496062992125984" footer="0.31496062992125984"/>
  <pageSetup paperSize="9" scale="84" orientation="portrait" horizontalDpi="360" verticalDpi="360"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B6F38-FF01-43B6-B7CB-0AF9335AA05C}">
  <sheetPr codeName="Sheet10"/>
  <dimension ref="A1:U115"/>
  <sheetViews>
    <sheetView showGridLines="0" view="pageBreakPreview" zoomScale="115" zoomScaleNormal="100" zoomScaleSheetLayoutView="115" workbookViewId="0">
      <selection activeCell="O4" sqref="O4"/>
    </sheetView>
  </sheetViews>
  <sheetFormatPr defaultColWidth="9.140625" defaultRowHeight="15" x14ac:dyDescent="0.25"/>
  <cols>
    <col min="1" max="1" width="5.140625" style="36" customWidth="1"/>
    <col min="2" max="2" width="1.28515625" style="204" customWidth="1"/>
    <col min="3" max="3" width="3.85546875" style="204" customWidth="1"/>
    <col min="4" max="4" width="18.28515625" style="204" customWidth="1"/>
    <col min="5" max="5" width="1.140625" style="204" customWidth="1"/>
    <col min="6" max="6" width="1.5703125" style="204" bestFit="1" customWidth="1"/>
    <col min="7" max="7" width="3.5703125" style="204" customWidth="1"/>
    <col min="8" max="8" width="25" style="204" customWidth="1"/>
    <col min="9" max="9" width="3.42578125" style="204" customWidth="1"/>
    <col min="10" max="10" width="12.5703125" style="204" customWidth="1"/>
    <col min="11" max="11" width="6.42578125" style="204" customWidth="1"/>
    <col min="12" max="12" width="8.85546875" style="204" customWidth="1"/>
    <col min="13" max="13" width="3.7109375" style="204" customWidth="1"/>
    <col min="14" max="14" width="9.7109375" style="204" customWidth="1"/>
    <col min="15" max="15" width="16.85546875" style="204" customWidth="1"/>
    <col min="16" max="16" width="1.28515625" style="204" customWidth="1"/>
    <col min="17" max="17" width="14" style="42" bestFit="1" customWidth="1"/>
    <col min="18" max="19" width="9.140625" style="43"/>
    <col min="20" max="20" width="17.42578125" style="43" bestFit="1" customWidth="1"/>
    <col min="21" max="16384" width="9.140625" style="43"/>
  </cols>
  <sheetData>
    <row r="1" spans="1:21" ht="18.75" customHeight="1" thickTop="1" x14ac:dyDescent="0.3">
      <c r="B1" s="37"/>
      <c r="C1" s="38"/>
      <c r="D1" s="38"/>
      <c r="E1" s="38"/>
      <c r="F1" s="39"/>
      <c r="G1" s="39"/>
      <c r="H1" s="40" t="str">
        <f>IF(M10="x","LAPORAN PENGGUNAAN DANA PETTY CASH - LPD",IF(I10="x","LAPORAN PENGGUNAAN DANA PETTY CASH - LPD",IF(G10="x","FORM PENGAJUAN DANA PETTY CASH - FPD","FORM PENGAJUAN DANA PETTY CASH - FPD")))</f>
        <v>FORM PENGAJUAN DANA PETTY CASH - FPD</v>
      </c>
      <c r="I1" s="40"/>
      <c r="J1" s="40"/>
      <c r="K1" s="40"/>
      <c r="L1" s="40"/>
      <c r="M1" s="40"/>
      <c r="N1" s="40"/>
      <c r="O1" s="40"/>
      <c r="P1" s="41"/>
      <c r="R1" s="42"/>
      <c r="S1" s="42"/>
      <c r="T1" s="42"/>
      <c r="U1" s="42"/>
    </row>
    <row r="2" spans="1:21" ht="6" customHeight="1" x14ac:dyDescent="0.25">
      <c r="B2" s="44"/>
      <c r="C2" s="45"/>
      <c r="D2" s="45"/>
      <c r="E2" s="45"/>
      <c r="F2" s="46"/>
      <c r="G2" s="46"/>
      <c r="H2" s="47"/>
      <c r="I2" s="47"/>
      <c r="J2" s="47"/>
      <c r="K2" s="47"/>
      <c r="L2" s="47"/>
      <c r="M2" s="47"/>
      <c r="N2" s="47"/>
      <c r="O2" s="47"/>
      <c r="P2" s="48"/>
      <c r="R2" s="42"/>
      <c r="S2" s="42"/>
      <c r="T2" s="42"/>
      <c r="U2" s="42"/>
    </row>
    <row r="3" spans="1:21" x14ac:dyDescent="0.25">
      <c r="B3" s="44"/>
      <c r="C3" s="45"/>
      <c r="D3" s="45"/>
      <c r="E3" s="45"/>
      <c r="F3" s="45"/>
      <c r="G3" s="45"/>
      <c r="H3" s="49" t="str">
        <f>"No. "&amp;IF(M10="X","LPD",IF(I10="x","LPD",IF(G10="x","FPD")))&amp;" / INAURA - "&amp;G6&amp;" - "&amp;G8&amp;"/"</f>
        <v>No. FALSE / INAURA -  - /</v>
      </c>
      <c r="I3" s="49"/>
      <c r="J3" s="49"/>
      <c r="K3" s="49"/>
      <c r="L3" s="49"/>
      <c r="M3" s="50">
        <v>7</v>
      </c>
      <c r="N3" s="50"/>
      <c r="O3" s="51" t="str">
        <f>UPPER(G5)</f>
        <v/>
      </c>
      <c r="P3" s="48"/>
      <c r="R3" s="42"/>
      <c r="S3" s="42"/>
      <c r="T3" s="42"/>
      <c r="U3" s="42"/>
    </row>
    <row r="4" spans="1:21" ht="15.75" thickBot="1" x14ac:dyDescent="0.3">
      <c r="B4" s="44"/>
      <c r="C4" s="45"/>
      <c r="D4" s="45"/>
      <c r="E4" s="45"/>
      <c r="F4" s="52"/>
      <c r="G4" s="45"/>
      <c r="H4" s="45"/>
      <c r="I4" s="45"/>
      <c r="J4" s="45"/>
      <c r="K4" s="45"/>
      <c r="L4" s="45"/>
      <c r="M4" s="45"/>
      <c r="N4" s="53" t="s">
        <v>0</v>
      </c>
      <c r="O4" s="1"/>
      <c r="P4" s="48"/>
      <c r="R4" s="42"/>
      <c r="S4" s="42"/>
      <c r="T4" s="42"/>
      <c r="U4" s="42"/>
    </row>
    <row r="5" spans="1:21" ht="16.5" thickTop="1" thickBot="1" x14ac:dyDescent="0.3">
      <c r="B5" s="44"/>
      <c r="C5" s="45" t="str">
        <f>IF(O4="","","Unit Kerja")</f>
        <v/>
      </c>
      <c r="D5" s="45"/>
      <c r="E5" s="45"/>
      <c r="F5" s="55" t="str">
        <f>IF(O4="","",":")</f>
        <v/>
      </c>
      <c r="G5" s="15"/>
      <c r="H5" s="15"/>
      <c r="I5" s="15"/>
      <c r="J5" s="45"/>
      <c r="K5" s="45"/>
      <c r="L5" s="45"/>
      <c r="M5" s="49" t="str">
        <f>IF(G5="","",IF(G5="Kantor Pusat","Lokasi Gedung :","Lokasi Kerja :"))</f>
        <v/>
      </c>
      <c r="N5" s="49"/>
      <c r="O5" s="2"/>
      <c r="P5" s="48"/>
      <c r="Q5" s="58"/>
      <c r="R5" s="42"/>
      <c r="S5" s="42"/>
      <c r="T5" s="42"/>
      <c r="U5" s="42"/>
    </row>
    <row r="6" spans="1:21" ht="15.75" thickBot="1" x14ac:dyDescent="0.3">
      <c r="A6" s="59"/>
      <c r="B6" s="44"/>
      <c r="C6" s="45" t="str">
        <f>IF(O5="","","Departement")</f>
        <v/>
      </c>
      <c r="D6" s="45"/>
      <c r="E6" s="45"/>
      <c r="F6" s="45" t="str">
        <f>IF(O5="","",":")</f>
        <v/>
      </c>
      <c r="G6" s="16"/>
      <c r="H6" s="16"/>
      <c r="I6" s="16"/>
      <c r="J6" s="45"/>
      <c r="K6" s="61"/>
      <c r="L6" s="62" t="str">
        <f>IF(G8="","","Keperluan")</f>
        <v/>
      </c>
      <c r="M6" s="62" t="str">
        <f>IF(G8="","",":")</f>
        <v/>
      </c>
      <c r="N6" s="63"/>
      <c r="O6" s="64" t="str">
        <f>IF(G10="-","",IF(G10="x",IF(O4="","Ketikan Tanggal STPD","")))</f>
        <v/>
      </c>
      <c r="P6" s="48"/>
      <c r="Q6" s="58"/>
      <c r="R6" s="42"/>
      <c r="S6" s="42"/>
      <c r="T6" s="42"/>
      <c r="U6" s="42"/>
    </row>
    <row r="7" spans="1:21" ht="15.75" thickBot="1" x14ac:dyDescent="0.3">
      <c r="B7" s="44"/>
      <c r="C7" s="45" t="str">
        <f>IF(G6="","","Nama Karyawan")</f>
        <v/>
      </c>
      <c r="D7" s="45"/>
      <c r="E7" s="45"/>
      <c r="F7" s="45" t="str">
        <f>IF(G6="","",":")</f>
        <v/>
      </c>
      <c r="G7" s="16"/>
      <c r="H7" s="16"/>
      <c r="I7" s="16"/>
      <c r="J7" s="45"/>
      <c r="K7" s="45"/>
      <c r="L7" s="33"/>
      <c r="M7" s="33"/>
      <c r="N7" s="33"/>
      <c r="O7" s="33"/>
      <c r="P7" s="48"/>
      <c r="Q7" s="66" t="str">
        <f>IF(G8="Manager",IF(G6=A51,"Manager'",IF(G6=A52,"Manager'",IF(G6=A53,"Manager'",IF(G6=A54,"Manager'",IF(G6=A55,"Manager'",IF(G6=A56,"Manager'",IF(G6=A57,"Manager'","Manager"))))))),"")</f>
        <v/>
      </c>
      <c r="R7" s="67"/>
      <c r="S7" s="42"/>
      <c r="T7" s="42"/>
      <c r="U7" s="42"/>
    </row>
    <row r="8" spans="1:21" x14ac:dyDescent="0.25">
      <c r="B8" s="44"/>
      <c r="C8" s="45" t="str">
        <f>IF(G7="","","Jabatan")</f>
        <v/>
      </c>
      <c r="D8" s="45"/>
      <c r="E8" s="45"/>
      <c r="F8" s="45" t="str">
        <f>IF(G7="","",":")</f>
        <v/>
      </c>
      <c r="G8" s="17"/>
      <c r="H8" s="17"/>
      <c r="I8" s="17"/>
      <c r="J8" s="45"/>
      <c r="K8" s="45"/>
      <c r="L8" s="33"/>
      <c r="M8" s="33"/>
      <c r="N8" s="33"/>
      <c r="O8" s="33"/>
      <c r="P8" s="48"/>
      <c r="Q8" s="58"/>
      <c r="R8" s="67"/>
      <c r="S8" s="42"/>
      <c r="T8" s="42"/>
      <c r="U8" s="42"/>
    </row>
    <row r="9" spans="1:21" ht="5.25" customHeight="1" x14ac:dyDescent="0.25">
      <c r="B9" s="44"/>
      <c r="C9" s="45"/>
      <c r="D9" s="45"/>
      <c r="E9" s="45"/>
      <c r="F9" s="45"/>
      <c r="G9" s="45"/>
      <c r="H9" s="45"/>
      <c r="I9" s="45"/>
      <c r="J9" s="45"/>
      <c r="K9" s="45"/>
      <c r="L9" s="45"/>
      <c r="M9" s="45"/>
      <c r="N9" s="45"/>
      <c r="O9" s="45"/>
      <c r="P9" s="48"/>
      <c r="Q9" s="58"/>
      <c r="R9" s="67"/>
      <c r="S9" s="42"/>
      <c r="T9" s="42"/>
      <c r="U9" s="42"/>
    </row>
    <row r="10" spans="1:21" ht="15.75" thickBot="1" x14ac:dyDescent="0.3">
      <c r="B10" s="44"/>
      <c r="C10" s="45" t="str">
        <f>IF(L7="","","Permohonan")</f>
        <v/>
      </c>
      <c r="D10" s="45"/>
      <c r="E10" s="45"/>
      <c r="F10" s="45" t="str">
        <f>IF(L7="","",":")</f>
        <v/>
      </c>
      <c r="G10" s="3" t="s">
        <v>4</v>
      </c>
      <c r="H10" s="70" t="str">
        <f>IF(L7="",""," Uang Muka")</f>
        <v/>
      </c>
      <c r="I10" s="3" t="s">
        <v>4</v>
      </c>
      <c r="J10" s="71" t="str">
        <f>IF(G10="-",""," Realisasi Biaya")</f>
        <v/>
      </c>
      <c r="K10" s="72"/>
      <c r="L10" s="61"/>
      <c r="M10" s="3" t="s">
        <v>4</v>
      </c>
      <c r="N10" s="71" t="str">
        <f>IF(L7="",""," Klaim Biaya/Pembayaran")</f>
        <v/>
      </c>
      <c r="O10" s="73"/>
      <c r="P10" s="48"/>
      <c r="Q10" s="58"/>
      <c r="R10" s="45" t="str">
        <f>IF(P10="","",IF(V1="X","Uang Muka",""))</f>
        <v/>
      </c>
      <c r="S10" s="42"/>
      <c r="T10" s="42"/>
      <c r="U10" s="42"/>
    </row>
    <row r="11" spans="1:21" ht="21.75" customHeight="1" thickTop="1" x14ac:dyDescent="0.25">
      <c r="B11" s="44"/>
      <c r="C11" s="74" t="s">
        <v>6</v>
      </c>
      <c r="D11" s="74"/>
      <c r="E11" s="74"/>
      <c r="F11" s="74"/>
      <c r="G11" s="74"/>
      <c r="H11" s="74"/>
      <c r="I11" s="74"/>
      <c r="J11" s="74"/>
      <c r="K11" s="75"/>
      <c r="L11" s="61"/>
      <c r="M11" s="74" t="s">
        <v>28</v>
      </c>
      <c r="N11" s="74"/>
      <c r="O11" s="74"/>
      <c r="P11" s="48"/>
      <c r="Q11" s="58"/>
      <c r="R11" s="67"/>
      <c r="S11" s="42"/>
      <c r="T11" s="42"/>
      <c r="U11" s="42"/>
    </row>
    <row r="12" spans="1:21" ht="1.5" customHeight="1" x14ac:dyDescent="0.25">
      <c r="B12" s="44"/>
      <c r="C12" s="75"/>
      <c r="D12" s="75"/>
      <c r="E12" s="75"/>
      <c r="F12" s="75"/>
      <c r="G12" s="75"/>
      <c r="H12" s="75"/>
      <c r="I12" s="75"/>
      <c r="J12" s="75"/>
      <c r="K12" s="75"/>
      <c r="L12" s="61"/>
      <c r="M12" s="76"/>
      <c r="N12" s="76"/>
      <c r="O12" s="76"/>
      <c r="P12" s="48"/>
      <c r="Q12" s="58"/>
      <c r="R12" s="67"/>
      <c r="S12" s="42"/>
      <c r="T12" s="42"/>
      <c r="U12" s="42"/>
    </row>
    <row r="13" spans="1:21" s="86" customFormat="1" ht="15.75" x14ac:dyDescent="0.25">
      <c r="A13" s="77"/>
      <c r="B13" s="78"/>
      <c r="C13" s="79" t="str">
        <f>IF(M10="x","Realisasi Penggunaan Dana (Klaim Biaya)",IF(I10="x","Jumlah Pengajuan Dana Sebelumnya",IF(G10="x","Permohonan Pengajuan Biaya Dimuka","")))</f>
        <v/>
      </c>
      <c r="D13" s="79"/>
      <c r="E13" s="79"/>
      <c r="F13" s="79"/>
      <c r="G13" s="79"/>
      <c r="H13" s="79"/>
      <c r="I13" s="79"/>
      <c r="J13" s="79"/>
      <c r="K13" s="80"/>
      <c r="L13" s="80"/>
      <c r="M13" s="81"/>
      <c r="N13" s="81"/>
      <c r="O13" s="81"/>
      <c r="P13" s="82"/>
      <c r="Q13" s="83"/>
      <c r="R13" s="84"/>
      <c r="S13" s="85"/>
      <c r="T13" s="85"/>
      <c r="U13" s="85"/>
    </row>
    <row r="14" spans="1:21" ht="15.75" thickBot="1" x14ac:dyDescent="0.3">
      <c r="B14" s="44"/>
      <c r="C14" s="87" t="str">
        <f>IF(C13="Permohonan Pengajuan Biaya Dimuka",O4,IF(C13="Jumlah Pengajuan Dana Sebelumnya",O4,""))</f>
        <v/>
      </c>
      <c r="D14" s="87"/>
      <c r="E14" s="87"/>
      <c r="F14" s="45"/>
      <c r="G14" s="88"/>
      <c r="H14" s="88"/>
      <c r="I14" s="88"/>
      <c r="J14" s="88"/>
      <c r="K14" s="88"/>
      <c r="L14" s="88"/>
      <c r="M14" s="49" t="str">
        <f>IF(M10="X","Bank :",IF(G10="x","Bank",""))</f>
        <v/>
      </c>
      <c r="N14" s="49"/>
      <c r="O14" s="4"/>
      <c r="P14" s="48"/>
      <c r="Q14" s="58"/>
      <c r="R14" s="67"/>
      <c r="S14" s="42"/>
      <c r="T14" s="42"/>
      <c r="U14" s="42"/>
    </row>
    <row r="15" spans="1:21" ht="15.75" thickTop="1" x14ac:dyDescent="0.25">
      <c r="B15" s="44"/>
      <c r="C15" s="45" t="str">
        <f>IF(C14="","","Jumlah Uang Muka")</f>
        <v/>
      </c>
      <c r="D15" s="45"/>
      <c r="E15" s="45"/>
      <c r="F15" s="45" t="str">
        <f>IF(C15="","",":")</f>
        <v/>
      </c>
      <c r="G15" s="32" t="str">
        <f>IF(C15="","",SUM(M24:N28))</f>
        <v/>
      </c>
      <c r="H15" s="32"/>
      <c r="I15" s="90" t="str">
        <f>IF(C15="","","Cara Bayar :")</f>
        <v/>
      </c>
      <c r="J15" s="90"/>
      <c r="K15" s="91" t="str">
        <f>IF(C13="","","Transfer / Cash")</f>
        <v/>
      </c>
      <c r="L15" s="91"/>
      <c r="M15" s="49" t="str">
        <f>IF(M14="","","No.Rekening :")</f>
        <v/>
      </c>
      <c r="N15" s="49"/>
      <c r="O15" s="5"/>
      <c r="P15" s="48"/>
      <c r="Q15" s="93">
        <f>IF(G15="",IF(I10="x",2,1),2)</f>
        <v>1</v>
      </c>
      <c r="R15" s="67"/>
      <c r="S15" s="42"/>
      <c r="T15" s="42"/>
      <c r="U15" s="42"/>
    </row>
    <row r="16" spans="1:21" s="86" customFormat="1" ht="15.75" x14ac:dyDescent="0.25">
      <c r="A16" s="77"/>
      <c r="B16" s="78"/>
      <c r="C16" s="79" t="str">
        <f>IF(M10="x","Realisasi Penggunaan Dana (Klaim Biaya)",IF(G10="-","",IF(I10="x","Realiasi Penggunaan Dana (Uang Muka)","")))</f>
        <v/>
      </c>
      <c r="D16" s="79"/>
      <c r="E16" s="79"/>
      <c r="F16" s="79"/>
      <c r="G16" s="79"/>
      <c r="H16" s="79"/>
      <c r="I16" s="79"/>
      <c r="J16" s="79"/>
      <c r="K16" s="94"/>
      <c r="L16" s="94"/>
      <c r="M16" s="94"/>
      <c r="N16" s="94"/>
      <c r="O16" s="94"/>
      <c r="P16" s="82"/>
      <c r="Q16" s="83"/>
      <c r="R16" s="84"/>
      <c r="S16" s="85"/>
      <c r="T16" s="85"/>
      <c r="U16" s="85"/>
    </row>
    <row r="17" spans="1:21" x14ac:dyDescent="0.25">
      <c r="B17" s="44"/>
      <c r="C17" s="87" t="str">
        <f ca="1">IF(C16="","",NOW())</f>
        <v/>
      </c>
      <c r="D17" s="87"/>
      <c r="E17" s="87"/>
      <c r="F17" s="45"/>
      <c r="G17" s="73"/>
      <c r="H17" s="73"/>
      <c r="I17" s="73"/>
      <c r="J17" s="73"/>
      <c r="K17" s="73"/>
      <c r="L17" s="73"/>
      <c r="M17" s="49" t="str">
        <f>IF(C18="Pas","",IF(M10="x","Bank :",IF(I10="x","Bank :",IF(G10="-","",""))))</f>
        <v/>
      </c>
      <c r="N17" s="49"/>
      <c r="O17" s="95" t="str">
        <f>IF(C18="","",IF(G18=0,"",IF(C18="Kelebihan Uang Muka",IF(G5=E42,"Mandiri","Mandiri"),IF(C18="Jumlah Klaim",O14,O14))))</f>
        <v/>
      </c>
      <c r="P17" s="48"/>
      <c r="Q17" s="58"/>
      <c r="R17" s="67"/>
      <c r="S17" s="42"/>
      <c r="T17" s="42"/>
      <c r="U17" s="42"/>
    </row>
    <row r="18" spans="1:21" x14ac:dyDescent="0.25">
      <c r="B18" s="44"/>
      <c r="C18" s="96" t="str">
        <f>IF(M10="x","Jumlah Klaim",IF(G10="X",IF(I10="X",IF(Q18&lt;0,"Kekurangan Uang Muka",IF(Q18=0,"Pas","Kelebihan Uang Muka")),""),""))</f>
        <v/>
      </c>
      <c r="D18" s="96"/>
      <c r="E18" s="96"/>
      <c r="F18" s="95" t="str">
        <f>IF(C18="","",":")</f>
        <v/>
      </c>
      <c r="G18" s="97" t="str">
        <f>IF(C18="","",Q18)</f>
        <v/>
      </c>
      <c r="H18" s="97"/>
      <c r="I18" s="98" t="str">
        <f>IF(C18="","",IF(C18="Pas","",IF(C18="Kelebihan Uang muka","Setor Melalui :","Cara Bayar :")))</f>
        <v/>
      </c>
      <c r="J18" s="98"/>
      <c r="K18" s="31" t="str">
        <f>IF(I18="","","Transfer / Cash")</f>
        <v/>
      </c>
      <c r="L18" s="31"/>
      <c r="M18" s="98" t="str">
        <f>IF(M17="","","No.Rekening :")</f>
        <v/>
      </c>
      <c r="N18" s="98"/>
      <c r="O18" s="99" t="str">
        <f>IF(C18="","",IF(G18=0,"",IF(C18="Kelebihan Uang Muka",IF(G5=E42,"156 00233 77510","156 00233 77510"),IF(C18="Jumlah Klaim",O15,O15))))</f>
        <v/>
      </c>
      <c r="P18" s="48"/>
      <c r="Q18" s="100" t="str">
        <f>IF(Q15=2,M29-O29,O29)</f>
        <v/>
      </c>
      <c r="R18" s="67"/>
      <c r="S18" s="42"/>
      <c r="T18" s="42"/>
      <c r="U18" s="42"/>
    </row>
    <row r="19" spans="1:21" x14ac:dyDescent="0.25">
      <c r="B19" s="44"/>
      <c r="C19" s="95" t="str">
        <f>IF(C18="","","Terbilang")</f>
        <v/>
      </c>
      <c r="D19" s="95"/>
      <c r="E19" s="95"/>
      <c r="F19" s="95" t="str">
        <f>IF(C19="","",":")</f>
        <v/>
      </c>
      <c r="G19" s="101" t="str">
        <f>IF(C18="","",IF(G18="","",PROPER(IF(G18=0,"nol",IF(G18&lt;0,"minus ","")&amp;SUBSTITUTE(TRIM(SUBSTITUTE(SUBSTITUTE(SUBSTITUTE(SUBSTITUTE(SUBSTITUTE(SUBSTITUTE(SUBSTITUTE(SUBSTITUTE(SUBSTITUTE(SUBSTITUTE(SUBSTITUTE(SUBSTITUTE(SUBSTITUTE(SUBSTITUTE(SUBSTITUTE(SUBSTITUTE(SUBSTITUTE(SUBSTITUTE(SUBSTITUTE(SUBSTITUTE(SUBSTITUTE(SUBSTITUTE(SUBSTITUTE(SUBSTITUTE(IF(--MID(TEXT(ABS(G18),"000000000000000"),1,3)=0,"",MID(TEXT(ABS(G18),"000000000000000"),1,1)&amp;" ratus "&amp;MID(TEXT(ABS(G18),"000000000000000"),2,1)&amp;" puluh "&amp;MID(TEXT(ABS(G18),"000000000000000"),3,1)&amp;" trilyun ")&amp;IF(--MID(TEXT(ABS(G18),"000000000000000"),4,3)=0,"",MID(TEXT(ABS(G18),"000000000000000"),4,1)&amp;" ratus "&amp;MID(TEXT(ABS(G18),"000000000000000"),5,1)&amp;" puluh "&amp;MID(TEXT(ABS(G18),"000000000000000"),6,1)&amp;" milyar ")&amp;IF(--MID(TEXT(ABS(G18),"000000000000000"),7,3)=0,"",MID(TEXT(ABS(G18),"000000000000000"),7,1)&amp;" ratus "&amp;MID(TEXT(ABS(G18),"000000000000000"),8,1)&amp;" puluh "&amp;MID(TEXT(ABS(G18),"000000000000000"),9,1)&amp;" juta ")&amp;IF(--MID(TEXT(ABS(G18),"000000000000000"),10,3)=0,"",IF(--MID(TEXT(ABS(G18),"000000000000000"),10,3)=1,"*",MID(TEXT(ABS(G18),"000000000000000"),10,1)&amp;" ratus "&amp;MID(TEXT(ABS(G18),"000000000000000"),11,1)&amp;" puluh ")&amp;MID(TEXT(ABS(G18),"000000000000000"),12,1)&amp;" ribu ")&amp;IF(--MID(TEXT(ABS(G18),"000000000000000"),13,3)=0,"",MID(TEXT(ABS(G18),"000000000000000"),13,1)&amp;" ratus "&amp;MID(TEXT(ABS(G18),"000000000000000"),14,1)&amp;" puluh "&amp;MID(TEXT(ABS(G18),"000000000000000"),15,1)),1,"satu"),2,"dua"),3,"tiga"),4,"empat"),5,"lima"),6,"enam"),7,"tujuh"),8,"delapan"),9,"sembilan"),"0 ratus",""),"0 puluh",""),"satu puluh 0","sepuluh"),"satu puluh satu","sebelas"),"satu puluh dua","duabelas"),"satu puluh tiga","tigabelas"),"satu puluh empat","empatbelas"),"satu puluh lima","limabelas"),"satu puluh enam","enambelas"),"satu puluh tujuh","tujuhbelas"),"satu puluh delapan","delapanbelas"),"satu puluh sembilan","sembilanbelas"),"satu ratus","seratus"),"*satu ribu","seribu"),0,""))," "," "))&amp;" rupiah")))</f>
        <v/>
      </c>
      <c r="H19" s="101"/>
      <c r="I19" s="101"/>
      <c r="J19" s="101"/>
      <c r="K19" s="101"/>
      <c r="L19" s="101"/>
      <c r="M19" s="101"/>
      <c r="N19" s="101"/>
      <c r="O19" s="101"/>
      <c r="P19" s="48"/>
      <c r="Q19" s="102"/>
      <c r="R19" s="67"/>
      <c r="S19" s="42"/>
      <c r="T19" s="42"/>
      <c r="U19" s="42"/>
    </row>
    <row r="20" spans="1:21" ht="3" customHeight="1" x14ac:dyDescent="0.25">
      <c r="B20" s="44"/>
      <c r="C20" s="45"/>
      <c r="D20" s="45"/>
      <c r="E20" s="45"/>
      <c r="F20" s="45"/>
      <c r="G20" s="103"/>
      <c r="H20" s="103"/>
      <c r="I20" s="103"/>
      <c r="J20" s="103"/>
      <c r="K20" s="103"/>
      <c r="L20" s="103"/>
      <c r="M20" s="103"/>
      <c r="N20" s="103"/>
      <c r="O20" s="103"/>
      <c r="P20" s="48"/>
      <c r="Q20" s="104"/>
      <c r="R20" s="67"/>
      <c r="S20" s="42"/>
      <c r="T20" s="42"/>
      <c r="U20" s="42"/>
    </row>
    <row r="21" spans="1:21" s="86" customFormat="1" ht="15.75" x14ac:dyDescent="0.25">
      <c r="A21" s="77"/>
      <c r="B21" s="78"/>
      <c r="C21" s="105" t="str">
        <f>IF(L7="-","","Tabel Detail Perhitungan :")</f>
        <v>Tabel Detail Perhitungan :</v>
      </c>
      <c r="D21" s="105"/>
      <c r="E21" s="105"/>
      <c r="F21" s="106"/>
      <c r="G21" s="107"/>
      <c r="H21" s="108" t="s">
        <v>39</v>
      </c>
      <c r="I21" s="108"/>
      <c r="J21" s="108"/>
      <c r="K21" s="108"/>
      <c r="L21" s="109"/>
      <c r="M21" s="110"/>
      <c r="N21" s="110"/>
      <c r="O21" s="111"/>
      <c r="P21" s="82"/>
      <c r="Q21" s="83"/>
      <c r="R21" s="84"/>
      <c r="S21" s="85"/>
      <c r="T21" s="85"/>
      <c r="U21" s="85"/>
    </row>
    <row r="22" spans="1:21" s="120" customFormat="1" ht="15.75" thickBot="1" x14ac:dyDescent="0.3">
      <c r="A22" s="112"/>
      <c r="B22" s="113"/>
      <c r="C22" s="114" t="str">
        <f>IF(G10="x","No.",IF(I10="x","No.",IF(M10="x","No.","")))</f>
        <v/>
      </c>
      <c r="D22" s="114" t="str">
        <f>IF(I10="x","Tanggal Nota",IF(G10="x","",IF(M10="x","Tanggal Nota","")))</f>
        <v/>
      </c>
      <c r="E22" s="115" t="str">
        <f>IF(G10="x","Keterangan",IF(I10="x","Keterangan",IF(M10="x","Keterangan","")))</f>
        <v/>
      </c>
      <c r="F22" s="115"/>
      <c r="G22" s="115"/>
      <c r="H22" s="115"/>
      <c r="I22" s="115"/>
      <c r="J22" s="115"/>
      <c r="K22" s="115"/>
      <c r="L22" s="114" t="str">
        <f>IF(I10="x","No. Bukti",IF(G10="x","",IF(M10="x","No. Bukti","")))</f>
        <v/>
      </c>
      <c r="M22" s="116" t="str">
        <f>IF(I10="x","",IF(G10="x","Total Pengajuan",IF(M10="x","","")))</f>
        <v/>
      </c>
      <c r="N22" s="116"/>
      <c r="O22" s="117" t="str">
        <f>IF(I10="x","Total Realisasi",IF(G10="x","",IF(M10="x","Total Klaim","")))</f>
        <v/>
      </c>
      <c r="P22" s="118"/>
      <c r="Q22" s="112"/>
      <c r="R22" s="119"/>
      <c r="S22" s="119"/>
      <c r="T22" s="119"/>
      <c r="U22" s="119"/>
    </row>
    <row r="23" spans="1:21" ht="3.75" customHeight="1" x14ac:dyDescent="0.25">
      <c r="B23" s="44"/>
      <c r="C23" s="121"/>
      <c r="D23" s="121"/>
      <c r="E23" s="122"/>
      <c r="F23" s="122"/>
      <c r="G23" s="122"/>
      <c r="H23" s="122"/>
      <c r="I23" s="122"/>
      <c r="J23" s="122"/>
      <c r="K23" s="122"/>
      <c r="L23" s="122"/>
      <c r="M23" s="123"/>
      <c r="N23" s="124"/>
      <c r="O23" s="124"/>
      <c r="P23" s="48"/>
      <c r="Q23" s="58"/>
      <c r="R23" s="42"/>
      <c r="S23" s="42"/>
      <c r="T23" s="42"/>
      <c r="U23" s="42"/>
    </row>
    <row r="24" spans="1:21" ht="15.75" thickBot="1" x14ac:dyDescent="0.3">
      <c r="B24" s="44"/>
      <c r="C24" s="125" t="str">
        <f>IF(E24&lt;&gt;"",COUNTA($E$24:E24),"")</f>
        <v/>
      </c>
      <c r="D24" s="6"/>
      <c r="E24" s="28"/>
      <c r="F24" s="29"/>
      <c r="G24" s="29"/>
      <c r="H24" s="29"/>
      <c r="I24" s="29"/>
      <c r="J24" s="29"/>
      <c r="K24" s="30"/>
      <c r="L24" s="34"/>
      <c r="M24" s="26"/>
      <c r="N24" s="27"/>
      <c r="O24" s="7"/>
      <c r="P24" s="48"/>
      <c r="Q24" s="104"/>
      <c r="R24" s="42"/>
      <c r="S24" s="42"/>
      <c r="T24" s="42"/>
      <c r="U24" s="42"/>
    </row>
    <row r="25" spans="1:21" ht="15.75" thickBot="1" x14ac:dyDescent="0.3">
      <c r="B25" s="44"/>
      <c r="C25" s="125" t="str">
        <f>IF(E25&lt;&gt;"",COUNTA($E$24:E25),"")</f>
        <v/>
      </c>
      <c r="D25" s="6"/>
      <c r="E25" s="23"/>
      <c r="F25" s="24"/>
      <c r="G25" s="24"/>
      <c r="H25" s="24"/>
      <c r="I25" s="24"/>
      <c r="J25" s="24"/>
      <c r="K25" s="25"/>
      <c r="L25" s="34"/>
      <c r="M25" s="26"/>
      <c r="N25" s="27"/>
      <c r="O25" s="7"/>
      <c r="P25" s="48"/>
      <c r="Q25" s="58"/>
      <c r="R25" s="42"/>
      <c r="S25" s="42"/>
      <c r="T25" s="42"/>
      <c r="U25" s="42"/>
    </row>
    <row r="26" spans="1:21" ht="15.75" thickBot="1" x14ac:dyDescent="0.3">
      <c r="B26" s="44"/>
      <c r="C26" s="125" t="str">
        <f>IF(E26&lt;&gt;"",COUNTA($E$24:E26),"")</f>
        <v/>
      </c>
      <c r="D26" s="6"/>
      <c r="E26" s="23"/>
      <c r="F26" s="24"/>
      <c r="G26" s="24"/>
      <c r="H26" s="24"/>
      <c r="I26" s="24"/>
      <c r="J26" s="24"/>
      <c r="K26" s="25"/>
      <c r="L26" s="34"/>
      <c r="M26" s="26"/>
      <c r="N26" s="27"/>
      <c r="O26" s="7"/>
      <c r="P26" s="48"/>
      <c r="Q26" s="58"/>
      <c r="R26" s="42"/>
      <c r="S26" s="42"/>
      <c r="T26" s="42"/>
      <c r="U26" s="42"/>
    </row>
    <row r="27" spans="1:21" ht="15.75" thickBot="1" x14ac:dyDescent="0.3">
      <c r="B27" s="44"/>
      <c r="C27" s="125" t="str">
        <f>IF(E27&lt;&gt;"",COUNTA($E$24:E27),"")</f>
        <v/>
      </c>
      <c r="D27" s="6"/>
      <c r="E27" s="23"/>
      <c r="F27" s="24"/>
      <c r="G27" s="24"/>
      <c r="H27" s="24"/>
      <c r="I27" s="24"/>
      <c r="J27" s="24"/>
      <c r="K27" s="25"/>
      <c r="L27" s="34"/>
      <c r="M27" s="26"/>
      <c r="N27" s="27"/>
      <c r="O27" s="7"/>
      <c r="P27" s="48"/>
      <c r="Q27" s="58"/>
      <c r="R27" s="42"/>
      <c r="S27" s="42"/>
      <c r="T27" s="42"/>
      <c r="U27" s="42"/>
    </row>
    <row r="28" spans="1:21" x14ac:dyDescent="0.25">
      <c r="B28" s="44"/>
      <c r="C28" s="125" t="str">
        <f>IF(E28&lt;&gt;"",COUNTA($E$24:E28),"")</f>
        <v/>
      </c>
      <c r="D28" s="8"/>
      <c r="E28" s="18"/>
      <c r="F28" s="19"/>
      <c r="G28" s="19"/>
      <c r="H28" s="19"/>
      <c r="I28" s="19"/>
      <c r="J28" s="19"/>
      <c r="K28" s="20"/>
      <c r="L28" s="35"/>
      <c r="M28" s="21"/>
      <c r="N28" s="22"/>
      <c r="O28" s="9"/>
      <c r="P28" s="48"/>
      <c r="Q28" s="58"/>
      <c r="R28" s="42"/>
      <c r="S28" s="42"/>
      <c r="T28" s="42"/>
      <c r="U28" s="42"/>
    </row>
    <row r="29" spans="1:21" ht="13.5" customHeight="1" thickBot="1" x14ac:dyDescent="0.3">
      <c r="B29" s="44"/>
      <c r="C29" s="115" t="str">
        <f>IF(E22="","","Total")</f>
        <v/>
      </c>
      <c r="D29" s="115"/>
      <c r="E29" s="115"/>
      <c r="F29" s="115"/>
      <c r="G29" s="115"/>
      <c r="H29" s="115"/>
      <c r="I29" s="115"/>
      <c r="J29" s="115"/>
      <c r="K29" s="115"/>
      <c r="L29" s="115"/>
      <c r="M29" s="145" t="str">
        <f>IF(M24="","",SUM(M24:N28))</f>
        <v/>
      </c>
      <c r="N29" s="145"/>
      <c r="O29" s="146" t="str">
        <f>IF(O22="","",SUM(O24:O28))</f>
        <v/>
      </c>
      <c r="P29" s="48"/>
      <c r="Q29" s="58"/>
      <c r="R29" s="42"/>
      <c r="S29" s="42"/>
      <c r="T29" s="42"/>
      <c r="U29" s="42"/>
    </row>
    <row r="30" spans="1:21" ht="3.75" customHeight="1" thickBot="1" x14ac:dyDescent="0.3">
      <c r="B30" s="44"/>
      <c r="C30" s="62"/>
      <c r="D30" s="62"/>
      <c r="E30" s="62"/>
      <c r="F30" s="147"/>
      <c r="G30" s="147"/>
      <c r="H30" s="10"/>
      <c r="I30" s="11"/>
      <c r="J30" s="11"/>
      <c r="K30" s="11"/>
      <c r="L30" s="148"/>
      <c r="M30" s="149"/>
      <c r="N30" s="12"/>
      <c r="O30" s="13"/>
      <c r="P30" s="48"/>
      <c r="R30" s="42"/>
      <c r="S30" s="42"/>
      <c r="T30" s="42"/>
      <c r="U30" s="42"/>
    </row>
    <row r="31" spans="1:21" x14ac:dyDescent="0.25">
      <c r="A31" s="150"/>
      <c r="B31" s="44"/>
      <c r="C31" s="151" t="str">
        <f>IF(M10="x","Penanggung Jawab",IF(I10="x","Penanggung jawab",IF(G10="x","Pemohon,","")))</f>
        <v/>
      </c>
      <c r="D31" s="152"/>
      <c r="E31" s="152"/>
      <c r="F31" s="152"/>
      <c r="G31" s="153"/>
      <c r="H31" s="152" t="str">
        <f>IF(C32="","",IF(C38="Direktur","","Disetujui,"))</f>
        <v/>
      </c>
      <c r="I31" s="152"/>
      <c r="J31" s="152" t="str">
        <f>IF(C32="","",IF(C18="Pas","Diverifikasi",IF(C18="Kelebihan Uang Muka","Diterima oleh,","Dibayarkan,")))</f>
        <v/>
      </c>
      <c r="K31" s="152"/>
      <c r="L31" s="152"/>
      <c r="M31" s="152"/>
      <c r="N31" s="152" t="str">
        <f>IF(C32="","",IF(I10="X","Diketahui, ",IF(M10="x","Diketahui, ","Diterima,")))</f>
        <v/>
      </c>
      <c r="O31" s="207"/>
      <c r="P31" s="155"/>
      <c r="R31" s="42"/>
      <c r="S31" s="42"/>
      <c r="T31" s="42"/>
      <c r="U31" s="42"/>
    </row>
    <row r="32" spans="1:21" x14ac:dyDescent="0.25">
      <c r="B32" s="44"/>
      <c r="C32" s="156" t="str">
        <f>IF(C31="","",G6)</f>
        <v/>
      </c>
      <c r="D32" s="157"/>
      <c r="E32" s="157"/>
      <c r="F32" s="157"/>
      <c r="G32" s="158"/>
      <c r="H32" s="157" t="str">
        <f>IF(H31="","",IF(C38="Direktur","",IF(C32="Purchasing",IF(C38="Staff","Purchasing","BOD"),IF(C38="General Manager","BOD",IF(C38="Manager","BOD",IF(C38="Manager'","Sales &amp; Marketing",IF(C38="National Manager","Sales &amp; Marketing",C32)))))))</f>
        <v/>
      </c>
      <c r="I32" s="157"/>
      <c r="J32" s="159" t="str">
        <f>IF(C32="","","Finance &amp; Accounting")</f>
        <v/>
      </c>
      <c r="K32" s="159"/>
      <c r="L32" s="159"/>
      <c r="M32" s="159"/>
      <c r="N32" s="159" t="str">
        <f>IF(N31="Diketahui, ",J32,C32)</f>
        <v/>
      </c>
      <c r="O32" s="208"/>
      <c r="P32" s="162"/>
      <c r="R32" s="42"/>
      <c r="S32" s="42"/>
      <c r="T32" s="42"/>
      <c r="U32" s="42"/>
    </row>
    <row r="33" spans="1:21" x14ac:dyDescent="0.25">
      <c r="B33" s="44"/>
      <c r="C33" s="163"/>
      <c r="D33" s="164"/>
      <c r="E33" s="164"/>
      <c r="F33" s="164"/>
      <c r="G33" s="165"/>
      <c r="H33" s="159"/>
      <c r="I33" s="159"/>
      <c r="J33" s="211"/>
      <c r="K33" s="211"/>
      <c r="L33" s="211"/>
      <c r="M33" s="211"/>
      <c r="N33" s="159"/>
      <c r="O33" s="208"/>
      <c r="P33" s="48"/>
      <c r="R33" s="42"/>
      <c r="S33" s="42"/>
      <c r="T33" s="42"/>
      <c r="U33" s="42"/>
    </row>
    <row r="34" spans="1:21" ht="4.5" customHeight="1" x14ac:dyDescent="0.25">
      <c r="B34" s="44"/>
      <c r="C34" s="163"/>
      <c r="D34" s="164"/>
      <c r="E34" s="164"/>
      <c r="F34" s="164"/>
      <c r="G34" s="165"/>
      <c r="H34" s="159"/>
      <c r="I34" s="159"/>
      <c r="J34" s="211"/>
      <c r="K34" s="211"/>
      <c r="L34" s="211"/>
      <c r="M34" s="211"/>
      <c r="N34" s="159"/>
      <c r="O34" s="208"/>
      <c r="P34" s="48"/>
      <c r="R34" s="42"/>
      <c r="S34" s="42"/>
      <c r="T34" s="42"/>
      <c r="U34" s="42"/>
    </row>
    <row r="35" spans="1:21" x14ac:dyDescent="0.25">
      <c r="B35" s="44"/>
      <c r="C35" s="163"/>
      <c r="D35" s="164"/>
      <c r="E35" s="164"/>
      <c r="F35" s="164"/>
      <c r="G35" s="165"/>
      <c r="H35" s="159"/>
      <c r="I35" s="159"/>
      <c r="J35" s="211"/>
      <c r="K35" s="211"/>
      <c r="L35" s="211"/>
      <c r="M35" s="211"/>
      <c r="N35" s="159"/>
      <c r="O35" s="208"/>
      <c r="P35" s="48"/>
      <c r="R35" s="42"/>
      <c r="S35" s="42"/>
      <c r="T35" s="42"/>
      <c r="U35" s="42"/>
    </row>
    <row r="36" spans="1:21" x14ac:dyDescent="0.25">
      <c r="B36" s="44"/>
      <c r="C36" s="163"/>
      <c r="D36" s="164"/>
      <c r="E36" s="164"/>
      <c r="F36" s="164"/>
      <c r="G36" s="165"/>
      <c r="H36" s="159"/>
      <c r="I36" s="159"/>
      <c r="J36" s="211"/>
      <c r="K36" s="211"/>
      <c r="L36" s="211"/>
      <c r="M36" s="211"/>
      <c r="N36" s="159"/>
      <c r="O36" s="208"/>
      <c r="P36" s="48"/>
      <c r="R36" s="42"/>
      <c r="S36" s="42"/>
      <c r="T36" s="42"/>
      <c r="U36" s="42"/>
    </row>
    <row r="37" spans="1:21" s="120" customFormat="1" x14ac:dyDescent="0.25">
      <c r="A37" s="166"/>
      <c r="B37" s="167"/>
      <c r="C37" s="168" t="str">
        <f>IF(C32="","",""&amp;("( "&amp;G7&amp;" )")&amp;"")</f>
        <v/>
      </c>
      <c r="D37" s="169"/>
      <c r="E37" s="169"/>
      <c r="F37" s="169"/>
      <c r="G37" s="170"/>
      <c r="H37" s="169" t="str">
        <f>IF(C32="","",IF(C32="BOD","","(…....................)"))</f>
        <v/>
      </c>
      <c r="I37" s="169"/>
      <c r="J37" s="169" t="str">
        <f>IF(C32="","","(…....................)")</f>
        <v/>
      </c>
      <c r="K37" s="169"/>
      <c r="L37" s="169"/>
      <c r="M37" s="169"/>
      <c r="N37" s="169" t="str">
        <f>IF(C32="","","(…....................)")</f>
        <v/>
      </c>
      <c r="O37" s="209"/>
      <c r="P37" s="172"/>
      <c r="Q37" s="119"/>
      <c r="R37" s="119"/>
      <c r="S37" s="119"/>
      <c r="T37" s="119"/>
      <c r="U37" s="119"/>
    </row>
    <row r="38" spans="1:21" ht="15.75" thickBot="1" x14ac:dyDescent="0.3">
      <c r="A38" s="67"/>
      <c r="B38" s="173"/>
      <c r="C38" s="174" t="str">
        <f>IF(C31="","",IF(Q7="",G8,Q7))</f>
        <v/>
      </c>
      <c r="D38" s="175"/>
      <c r="E38" s="175"/>
      <c r="F38" s="175"/>
      <c r="G38" s="176"/>
      <c r="H38" s="177" t="str">
        <f>IF(H31="","",IF(C38="Direktur","",IF(C32="Purchasing",IF(C38="Staff","Supervisor","Direktur"),IF(C38="Manager'","General manager",IF(C38="Direktur","",IF(C38="General Manager","Direktur",IF(C38="Jr. Manager","Direktur",IF(C38="Manager","Direktur",IF(C38="Regional Manager","National Manager",IF(C38="Area Sales Mgr","National Manager",IF(C38="Area Sales Spv","National Manager",IF(C38="Area Sales","National Manager",IF(C38="Delivery Collector","National Manager",IF(C38="National Manager","General Manager","Manager"))))))))))))))</f>
        <v/>
      </c>
      <c r="I38" s="177"/>
      <c r="J38" s="177" t="str">
        <f>IF(C32="","","Controller ")</f>
        <v/>
      </c>
      <c r="K38" s="177"/>
      <c r="L38" s="177"/>
      <c r="M38" s="177"/>
      <c r="N38" s="177" t="str">
        <f>IF(N31="Diketahui, ","Manager",C38)</f>
        <v/>
      </c>
      <c r="O38" s="210"/>
      <c r="P38" s="155"/>
      <c r="R38" s="42"/>
      <c r="S38" s="42"/>
      <c r="T38" s="42"/>
      <c r="U38" s="42"/>
    </row>
    <row r="39" spans="1:21" ht="6.75" customHeight="1" thickBot="1" x14ac:dyDescent="0.3">
      <c r="A39" s="36" t="s">
        <v>4</v>
      </c>
      <c r="B39" s="180"/>
      <c r="C39" s="181"/>
      <c r="D39" s="181"/>
      <c r="E39" s="181"/>
      <c r="F39" s="182"/>
      <c r="G39" s="182"/>
      <c r="H39" s="182"/>
      <c r="I39" s="182"/>
      <c r="J39" s="182"/>
      <c r="K39" s="182"/>
      <c r="L39" s="183"/>
      <c r="M39" s="183"/>
      <c r="N39" s="183"/>
      <c r="O39" s="183"/>
      <c r="P39" s="184"/>
      <c r="R39" s="42"/>
      <c r="S39" s="42"/>
      <c r="T39" s="42"/>
      <c r="U39" s="42"/>
    </row>
    <row r="40" spans="1:21" ht="6.75" customHeight="1" thickTop="1" x14ac:dyDescent="0.25">
      <c r="B40" s="185"/>
      <c r="C40" s="185"/>
      <c r="D40" s="185"/>
      <c r="E40" s="185"/>
      <c r="F40" s="186"/>
      <c r="G40" s="186"/>
      <c r="H40" s="186"/>
      <c r="I40" s="186"/>
      <c r="J40" s="186"/>
      <c r="K40" s="186"/>
      <c r="L40" s="38"/>
      <c r="M40" s="38"/>
      <c r="N40" s="38"/>
      <c r="O40" s="38"/>
      <c r="P40" s="38"/>
      <c r="R40" s="42"/>
      <c r="S40" s="42"/>
      <c r="T40" s="42"/>
      <c r="U40" s="42"/>
    </row>
    <row r="41" spans="1:21" s="42" customFormat="1" x14ac:dyDescent="0.25">
      <c r="A41" s="36" t="s">
        <v>8</v>
      </c>
      <c r="B41" s="187"/>
      <c r="C41" s="187"/>
      <c r="D41" s="187"/>
      <c r="E41" s="188"/>
      <c r="F41" s="187"/>
      <c r="G41" s="187"/>
      <c r="H41" s="187"/>
      <c r="I41" s="187"/>
      <c r="J41" s="189"/>
      <c r="K41" s="189"/>
      <c r="L41" s="189"/>
      <c r="M41" s="189"/>
      <c r="N41" s="189"/>
      <c r="O41" s="189"/>
      <c r="P41" s="189"/>
    </row>
    <row r="42" spans="1:21" s="42" customFormat="1" x14ac:dyDescent="0.25">
      <c r="A42" s="36" t="s">
        <v>9</v>
      </c>
      <c r="B42" s="36"/>
      <c r="C42" s="36"/>
      <c r="D42" s="36"/>
      <c r="E42" s="36" t="s">
        <v>1</v>
      </c>
      <c r="F42" s="36"/>
      <c r="G42" s="36"/>
      <c r="H42" s="36"/>
      <c r="I42" s="36"/>
      <c r="J42" s="67"/>
      <c r="K42" s="67"/>
      <c r="L42" s="67"/>
      <c r="M42" s="67"/>
      <c r="N42" s="67"/>
      <c r="O42" s="67"/>
      <c r="P42" s="67"/>
    </row>
    <row r="43" spans="1:21" s="42" customFormat="1" x14ac:dyDescent="0.25">
      <c r="A43" s="190" t="s">
        <v>4</v>
      </c>
      <c r="B43" s="190"/>
      <c r="C43" s="191"/>
      <c r="D43" s="192"/>
      <c r="E43" s="192" t="s">
        <v>10</v>
      </c>
      <c r="F43" s="36"/>
      <c r="G43" s="36"/>
      <c r="H43" s="36"/>
      <c r="I43" s="36"/>
      <c r="J43" s="67"/>
      <c r="K43" s="67"/>
      <c r="L43" s="67"/>
      <c r="M43" s="67"/>
      <c r="N43" s="67"/>
      <c r="O43" s="67"/>
      <c r="P43" s="67"/>
    </row>
    <row r="44" spans="1:21" s="42" customFormat="1" x14ac:dyDescent="0.25">
      <c r="A44" s="190" t="s">
        <v>5</v>
      </c>
      <c r="B44" s="190"/>
      <c r="C44" s="191"/>
      <c r="D44" s="192"/>
      <c r="E44" s="192" t="s">
        <v>11</v>
      </c>
      <c r="F44" s="58"/>
      <c r="G44" s="36"/>
      <c r="H44" s="36"/>
      <c r="I44" s="36"/>
      <c r="J44" s="67"/>
      <c r="K44" s="67"/>
      <c r="L44" s="67"/>
      <c r="M44" s="67"/>
      <c r="N44" s="67"/>
      <c r="O44" s="67"/>
      <c r="P44" s="67"/>
      <c r="T44" s="67"/>
    </row>
    <row r="45" spans="1:21" s="42" customFormat="1" x14ac:dyDescent="0.25">
      <c r="A45" s="193" t="s">
        <v>4</v>
      </c>
      <c r="B45" s="190"/>
      <c r="C45" s="191"/>
      <c r="D45" s="192"/>
      <c r="E45" s="192"/>
      <c r="F45" s="58"/>
      <c r="G45" s="36"/>
      <c r="H45" s="36"/>
      <c r="I45" s="36"/>
      <c r="J45" s="67"/>
      <c r="K45" s="67"/>
      <c r="L45" s="67"/>
      <c r="M45" s="67"/>
      <c r="N45" s="67"/>
      <c r="O45" s="67"/>
      <c r="P45" s="67"/>
    </row>
    <row r="46" spans="1:21" s="42" customFormat="1" x14ac:dyDescent="0.25">
      <c r="A46" s="194" t="s">
        <v>12</v>
      </c>
      <c r="B46" s="195"/>
      <c r="C46" s="191"/>
      <c r="D46" s="192"/>
      <c r="E46" s="192"/>
      <c r="F46" s="192" t="s">
        <v>7</v>
      </c>
      <c r="G46" s="36"/>
      <c r="H46" s="36"/>
      <c r="I46" s="36"/>
      <c r="J46" s="67"/>
      <c r="K46" s="67"/>
      <c r="L46" s="67"/>
      <c r="M46" s="67"/>
      <c r="N46" s="67"/>
      <c r="O46" s="67"/>
      <c r="P46" s="67"/>
    </row>
    <row r="47" spans="1:21" s="42" customFormat="1" x14ac:dyDescent="0.25">
      <c r="A47" s="193" t="s">
        <v>14</v>
      </c>
      <c r="B47" s="190"/>
      <c r="C47" s="191"/>
      <c r="D47" s="192"/>
      <c r="E47" s="192"/>
      <c r="F47" s="192" t="s">
        <v>27</v>
      </c>
      <c r="G47" s="36"/>
      <c r="H47" s="36"/>
      <c r="I47" s="36"/>
      <c r="J47" s="67"/>
      <c r="K47" s="67"/>
      <c r="L47" s="67"/>
      <c r="M47" s="67"/>
      <c r="N47" s="67"/>
      <c r="O47" s="67"/>
      <c r="P47" s="67"/>
    </row>
    <row r="48" spans="1:21" s="42" customFormat="1" x14ac:dyDescent="0.25">
      <c r="A48" s="193" t="s">
        <v>15</v>
      </c>
      <c r="B48" s="190"/>
      <c r="C48" s="191"/>
      <c r="D48" s="192"/>
      <c r="E48" s="192"/>
      <c r="F48" s="192" t="s">
        <v>26</v>
      </c>
      <c r="G48" s="36"/>
      <c r="H48" s="36"/>
      <c r="I48" s="36"/>
      <c r="J48" s="67"/>
      <c r="K48" s="67"/>
      <c r="L48" s="67"/>
      <c r="M48" s="67"/>
      <c r="N48" s="67"/>
      <c r="O48" s="67"/>
      <c r="P48" s="67"/>
    </row>
    <row r="49" spans="1:20" s="42" customFormat="1" x14ac:dyDescent="0.25">
      <c r="A49" s="193" t="s">
        <v>2</v>
      </c>
      <c r="B49" s="190"/>
      <c r="C49" s="191"/>
      <c r="D49" s="192"/>
      <c r="E49" s="192"/>
      <c r="F49" s="58"/>
      <c r="G49" s="36"/>
      <c r="H49" s="36"/>
      <c r="I49" s="36"/>
      <c r="J49" s="67"/>
      <c r="K49" s="67"/>
      <c r="L49" s="67"/>
      <c r="M49" s="67"/>
      <c r="N49" s="67"/>
      <c r="O49" s="67"/>
      <c r="P49" s="67"/>
    </row>
    <row r="50" spans="1:20" s="42" customFormat="1" x14ac:dyDescent="0.25">
      <c r="A50" s="193" t="s">
        <v>29</v>
      </c>
      <c r="B50" s="190"/>
      <c r="C50" s="191"/>
      <c r="D50" s="192"/>
      <c r="E50" s="192"/>
      <c r="F50" s="36"/>
      <c r="G50" s="36"/>
      <c r="H50" s="36"/>
      <c r="I50" s="36"/>
      <c r="J50" s="67"/>
      <c r="K50" s="67"/>
      <c r="L50" s="67"/>
      <c r="M50" s="67"/>
      <c r="N50" s="67"/>
      <c r="O50" s="67"/>
      <c r="P50" s="67"/>
    </row>
    <row r="51" spans="1:20" s="42" customFormat="1" x14ac:dyDescent="0.25">
      <c r="A51" s="196" t="s">
        <v>16</v>
      </c>
      <c r="B51" s="190"/>
      <c r="C51" s="191"/>
      <c r="D51" s="192"/>
      <c r="E51" s="192"/>
      <c r="F51" s="36"/>
      <c r="G51" s="36"/>
      <c r="H51" s="36"/>
      <c r="I51" s="36"/>
      <c r="J51" s="67"/>
      <c r="K51" s="67"/>
      <c r="L51" s="67"/>
      <c r="M51" s="67"/>
      <c r="N51" s="67"/>
      <c r="O51" s="67"/>
      <c r="P51" s="67"/>
    </row>
    <row r="52" spans="1:20" s="42" customFormat="1" x14ac:dyDescent="0.25">
      <c r="A52" s="193" t="s">
        <v>13</v>
      </c>
      <c r="B52" s="190"/>
      <c r="C52" s="191"/>
      <c r="D52" s="192"/>
      <c r="E52" s="192"/>
      <c r="F52" s="58"/>
      <c r="G52" s="36"/>
      <c r="H52" s="36"/>
      <c r="I52" s="36"/>
      <c r="J52" s="67"/>
      <c r="K52" s="67"/>
      <c r="L52" s="67"/>
      <c r="M52" s="67"/>
      <c r="N52" s="67"/>
      <c r="O52" s="67"/>
      <c r="P52" s="67"/>
      <c r="R52" s="67"/>
      <c r="S52" s="67"/>
      <c r="T52" s="67"/>
    </row>
    <row r="53" spans="1:20" s="42" customFormat="1" x14ac:dyDescent="0.25">
      <c r="A53" s="193" t="s">
        <v>30</v>
      </c>
      <c r="B53" s="190"/>
      <c r="C53" s="191"/>
      <c r="D53" s="192"/>
      <c r="E53" s="192"/>
      <c r="F53" s="58"/>
      <c r="G53" s="36"/>
      <c r="H53" s="36"/>
      <c r="I53" s="36"/>
      <c r="J53" s="67"/>
      <c r="K53" s="67"/>
      <c r="L53" s="67"/>
      <c r="M53" s="67"/>
      <c r="N53" s="67"/>
      <c r="O53" s="67"/>
      <c r="P53" s="67"/>
      <c r="R53" s="67"/>
      <c r="S53" s="67"/>
      <c r="T53" s="67"/>
    </row>
    <row r="54" spans="1:20" s="42" customFormat="1" x14ac:dyDescent="0.25">
      <c r="A54" s="193" t="s">
        <v>31</v>
      </c>
      <c r="B54" s="197"/>
      <c r="C54" s="191"/>
      <c r="D54" s="192"/>
      <c r="E54" s="192"/>
      <c r="F54" s="58"/>
      <c r="G54" s="36"/>
      <c r="H54" s="36"/>
      <c r="I54" s="36"/>
      <c r="J54" s="67"/>
      <c r="K54" s="67"/>
      <c r="L54" s="67"/>
      <c r="M54" s="67"/>
      <c r="N54" s="67"/>
      <c r="O54" s="67"/>
      <c r="P54" s="67"/>
      <c r="R54" s="67"/>
      <c r="S54" s="67"/>
      <c r="T54" s="67"/>
    </row>
    <row r="55" spans="1:20" s="42" customFormat="1" x14ac:dyDescent="0.25">
      <c r="A55" s="193" t="s">
        <v>32</v>
      </c>
      <c r="B55" s="190"/>
      <c r="C55" s="191"/>
      <c r="D55" s="192"/>
      <c r="E55" s="192"/>
      <c r="F55" s="58"/>
      <c r="G55" s="36"/>
      <c r="H55" s="36"/>
      <c r="I55" s="36"/>
      <c r="J55" s="67"/>
      <c r="K55" s="67"/>
      <c r="L55" s="67"/>
      <c r="M55" s="67"/>
      <c r="N55" s="67"/>
      <c r="O55" s="67"/>
      <c r="P55" s="67"/>
      <c r="R55" s="67"/>
      <c r="S55" s="67"/>
      <c r="T55" s="67"/>
    </row>
    <row r="56" spans="1:20" s="42" customFormat="1" x14ac:dyDescent="0.25">
      <c r="A56" s="193" t="s">
        <v>33</v>
      </c>
      <c r="B56" s="195"/>
      <c r="C56" s="191"/>
      <c r="D56" s="192"/>
      <c r="E56" s="192"/>
      <c r="F56" s="36"/>
      <c r="G56" s="36"/>
      <c r="H56" s="36"/>
      <c r="I56" s="36"/>
      <c r="J56" s="67"/>
      <c r="K56" s="67"/>
      <c r="L56" s="67"/>
      <c r="M56" s="67"/>
      <c r="N56" s="67"/>
      <c r="O56" s="67"/>
      <c r="P56" s="67"/>
      <c r="R56" s="67"/>
      <c r="S56" s="67"/>
      <c r="T56" s="67"/>
    </row>
    <row r="57" spans="1:20" s="42" customFormat="1" x14ac:dyDescent="0.25">
      <c r="A57" s="193" t="s">
        <v>34</v>
      </c>
      <c r="B57" s="190"/>
      <c r="C57" s="191"/>
      <c r="D57" s="192"/>
      <c r="E57" s="192"/>
      <c r="F57" s="36"/>
      <c r="G57" s="36"/>
      <c r="H57" s="36"/>
      <c r="I57" s="36"/>
      <c r="J57" s="67"/>
      <c r="K57" s="67"/>
      <c r="L57" s="67"/>
      <c r="M57" s="67"/>
      <c r="N57" s="67"/>
      <c r="O57" s="67"/>
      <c r="P57" s="67"/>
      <c r="R57" s="67"/>
      <c r="S57" s="67"/>
      <c r="T57" s="67"/>
    </row>
    <row r="58" spans="1:20" s="42" customFormat="1" x14ac:dyDescent="0.25">
      <c r="A58" s="196"/>
      <c r="B58" s="190"/>
      <c r="C58" s="191"/>
      <c r="D58" s="192"/>
      <c r="E58" s="192"/>
      <c r="F58" s="36"/>
      <c r="G58" s="36"/>
      <c r="H58" s="36"/>
      <c r="I58" s="36"/>
      <c r="J58" s="67"/>
      <c r="K58" s="67"/>
      <c r="L58" s="67"/>
      <c r="M58" s="67"/>
      <c r="N58" s="67"/>
      <c r="O58" s="67"/>
      <c r="P58" s="67"/>
      <c r="R58" s="67"/>
      <c r="S58" s="67"/>
      <c r="T58" s="14"/>
    </row>
    <row r="59" spans="1:20" s="42" customFormat="1" x14ac:dyDescent="0.25">
      <c r="A59" s="198" t="s">
        <v>4</v>
      </c>
      <c r="B59" s="190"/>
      <c r="C59" s="191"/>
      <c r="D59" s="192"/>
      <c r="E59" s="192"/>
      <c r="F59" s="36"/>
      <c r="G59" s="36"/>
      <c r="H59" s="36"/>
      <c r="I59" s="36"/>
      <c r="J59" s="67"/>
      <c r="K59" s="67"/>
      <c r="L59" s="67"/>
      <c r="M59" s="67"/>
      <c r="N59" s="67"/>
      <c r="O59" s="67"/>
      <c r="P59" s="67"/>
      <c r="R59" s="67"/>
      <c r="S59" s="67"/>
      <c r="T59" s="14"/>
    </row>
    <row r="60" spans="1:20" s="42" customFormat="1" x14ac:dyDescent="0.25">
      <c r="A60" s="199" t="s">
        <v>16</v>
      </c>
      <c r="B60" s="190"/>
      <c r="C60" s="191"/>
      <c r="D60" s="192"/>
      <c r="E60" s="192"/>
      <c r="F60" s="36"/>
      <c r="G60" s="36"/>
      <c r="H60" s="36"/>
      <c r="I60" s="36"/>
      <c r="J60" s="67"/>
      <c r="K60" s="67"/>
      <c r="L60" s="67"/>
      <c r="M60" s="67"/>
      <c r="N60" s="67"/>
      <c r="O60" s="67"/>
      <c r="P60" s="67"/>
      <c r="R60" s="67"/>
      <c r="S60" s="67"/>
      <c r="T60" s="14"/>
    </row>
    <row r="61" spans="1:20" s="42" customFormat="1" x14ac:dyDescent="0.25">
      <c r="A61" s="193" t="s">
        <v>4</v>
      </c>
      <c r="B61" s="190"/>
      <c r="C61" s="191"/>
      <c r="D61" s="192"/>
      <c r="E61" s="192"/>
      <c r="F61" s="36"/>
      <c r="G61" s="36"/>
      <c r="H61" s="36"/>
      <c r="I61" s="36"/>
      <c r="J61" s="67"/>
      <c r="K61" s="67"/>
      <c r="L61" s="67"/>
      <c r="M61" s="67"/>
      <c r="N61" s="67"/>
      <c r="O61" s="67"/>
      <c r="P61" s="67"/>
      <c r="R61" s="67"/>
      <c r="S61" s="67"/>
      <c r="T61" s="14"/>
    </row>
    <row r="62" spans="1:20" s="42" customFormat="1" x14ac:dyDescent="0.25">
      <c r="A62" s="194" t="s">
        <v>18</v>
      </c>
      <c r="B62" s="190"/>
      <c r="C62" s="191"/>
      <c r="D62" s="192"/>
      <c r="E62" s="192"/>
      <c r="F62" s="36"/>
      <c r="G62" s="36"/>
      <c r="H62" s="36"/>
      <c r="I62" s="36"/>
      <c r="J62" s="67"/>
      <c r="K62" s="67"/>
      <c r="L62" s="67"/>
      <c r="M62" s="67"/>
      <c r="N62" s="67"/>
      <c r="O62" s="67"/>
      <c r="P62" s="67"/>
      <c r="R62" s="67"/>
      <c r="S62" s="67"/>
      <c r="T62" s="14"/>
    </row>
    <row r="63" spans="1:20" s="42" customFormat="1" x14ac:dyDescent="0.25">
      <c r="A63" s="193" t="s">
        <v>19</v>
      </c>
      <c r="B63" s="190"/>
      <c r="C63" s="191"/>
      <c r="D63" s="192"/>
      <c r="E63" s="192"/>
      <c r="F63" s="36"/>
      <c r="G63" s="36"/>
      <c r="H63" s="36"/>
      <c r="I63" s="36"/>
      <c r="J63" s="67"/>
      <c r="K63" s="67"/>
      <c r="L63" s="67"/>
      <c r="M63" s="67"/>
      <c r="N63" s="67"/>
      <c r="O63" s="67"/>
      <c r="P63" s="67"/>
      <c r="R63" s="67"/>
      <c r="S63" s="67"/>
      <c r="T63" s="14"/>
    </row>
    <row r="64" spans="1:20" s="42" customFormat="1" x14ac:dyDescent="0.25">
      <c r="A64" s="193" t="s">
        <v>20</v>
      </c>
      <c r="B64" s="190"/>
      <c r="C64" s="191"/>
      <c r="D64" s="192"/>
      <c r="E64" s="192"/>
      <c r="F64" s="36"/>
      <c r="G64" s="36"/>
      <c r="H64" s="36"/>
      <c r="I64" s="36"/>
      <c r="J64" s="67"/>
      <c r="K64" s="67"/>
      <c r="L64" s="67"/>
      <c r="M64" s="67"/>
      <c r="N64" s="67"/>
      <c r="O64" s="67"/>
      <c r="P64" s="67"/>
      <c r="R64" s="67"/>
      <c r="S64" s="67"/>
      <c r="T64" s="14"/>
    </row>
    <row r="65" spans="1:20" s="42" customFormat="1" x14ac:dyDescent="0.25">
      <c r="A65" s="193" t="s">
        <v>35</v>
      </c>
      <c r="B65" s="200"/>
      <c r="C65" s="191"/>
      <c r="D65" s="192"/>
      <c r="E65" s="192"/>
      <c r="F65" s="36"/>
      <c r="G65" s="36"/>
      <c r="H65" s="36"/>
      <c r="I65" s="36"/>
      <c r="J65" s="67"/>
      <c r="K65" s="67"/>
      <c r="L65" s="67"/>
      <c r="M65" s="67"/>
      <c r="N65" s="67"/>
      <c r="O65" s="67"/>
      <c r="P65" s="67"/>
      <c r="R65" s="67"/>
      <c r="S65" s="67"/>
      <c r="T65" s="67"/>
    </row>
    <row r="66" spans="1:20" s="42" customFormat="1" x14ac:dyDescent="0.25">
      <c r="A66" s="193" t="s">
        <v>21</v>
      </c>
      <c r="B66" s="190"/>
      <c r="C66" s="191"/>
      <c r="D66" s="192"/>
      <c r="E66" s="192"/>
      <c r="F66" s="36"/>
      <c r="G66" s="36"/>
      <c r="H66" s="36"/>
      <c r="I66" s="36"/>
      <c r="J66" s="67"/>
      <c r="K66" s="67"/>
      <c r="L66" s="67"/>
      <c r="M66" s="67"/>
      <c r="N66" s="67"/>
      <c r="O66" s="67"/>
      <c r="P66" s="67"/>
      <c r="R66" s="67"/>
      <c r="S66" s="67"/>
      <c r="T66" s="67"/>
    </row>
    <row r="67" spans="1:20" s="42" customFormat="1" x14ac:dyDescent="0.25">
      <c r="A67" s="193" t="s">
        <v>22</v>
      </c>
      <c r="B67" s="190"/>
      <c r="C67" s="191"/>
      <c r="D67" s="192"/>
      <c r="E67" s="192"/>
      <c r="F67" s="36"/>
      <c r="G67" s="36"/>
      <c r="H67" s="36"/>
      <c r="I67" s="36"/>
      <c r="J67" s="67"/>
      <c r="K67" s="67"/>
      <c r="L67" s="67"/>
      <c r="M67" s="67"/>
      <c r="N67" s="67"/>
      <c r="O67" s="67"/>
      <c r="P67" s="67"/>
      <c r="R67" s="67"/>
      <c r="S67" s="67"/>
      <c r="T67" s="67"/>
    </row>
    <row r="68" spans="1:20" s="42" customFormat="1" x14ac:dyDescent="0.25">
      <c r="A68" s="193" t="s">
        <v>23</v>
      </c>
      <c r="B68" s="190"/>
      <c r="C68" s="191"/>
      <c r="D68" s="192"/>
      <c r="E68" s="192"/>
      <c r="F68" s="36"/>
      <c r="G68" s="36"/>
      <c r="H68" s="36"/>
      <c r="I68" s="36"/>
      <c r="J68" s="67"/>
      <c r="K68" s="67"/>
      <c r="L68" s="67"/>
      <c r="M68" s="67"/>
      <c r="N68" s="67"/>
      <c r="O68" s="67"/>
      <c r="P68" s="67"/>
      <c r="R68" s="67"/>
      <c r="S68" s="67"/>
      <c r="T68" s="67"/>
    </row>
    <row r="69" spans="1:20" s="42" customFormat="1" x14ac:dyDescent="0.25">
      <c r="A69" s="193" t="s">
        <v>24</v>
      </c>
      <c r="B69" s="190"/>
      <c r="C69" s="191"/>
      <c r="D69" s="192"/>
      <c r="E69" s="192"/>
      <c r="F69" s="36"/>
      <c r="G69" s="36"/>
      <c r="H69" s="36"/>
      <c r="I69" s="36"/>
      <c r="J69" s="67"/>
      <c r="K69" s="67"/>
      <c r="L69" s="67"/>
      <c r="M69" s="67"/>
      <c r="N69" s="67"/>
      <c r="O69" s="67"/>
      <c r="P69" s="67"/>
      <c r="R69" s="67"/>
      <c r="S69" s="67"/>
      <c r="T69" s="67"/>
    </row>
    <row r="70" spans="1:20" s="42" customFormat="1" x14ac:dyDescent="0.25">
      <c r="A70" s="193" t="s">
        <v>25</v>
      </c>
      <c r="B70" s="190"/>
      <c r="C70" s="191"/>
      <c r="D70" s="192"/>
      <c r="E70" s="192"/>
      <c r="F70" s="36"/>
      <c r="G70" s="36"/>
      <c r="H70" s="36"/>
      <c r="I70" s="36"/>
      <c r="J70" s="67"/>
      <c r="K70" s="67"/>
      <c r="L70" s="67"/>
      <c r="M70" s="67"/>
      <c r="N70" s="67"/>
      <c r="O70" s="67"/>
      <c r="P70" s="67"/>
      <c r="R70" s="67"/>
      <c r="S70" s="67"/>
      <c r="T70" s="67"/>
    </row>
    <row r="71" spans="1:20" s="42" customFormat="1" x14ac:dyDescent="0.25">
      <c r="A71" s="193" t="s">
        <v>3</v>
      </c>
      <c r="B71" s="195"/>
      <c r="C71" s="191"/>
      <c r="D71" s="192"/>
      <c r="E71" s="192"/>
      <c r="F71" s="36"/>
      <c r="G71" s="36"/>
      <c r="H71" s="36"/>
      <c r="I71" s="36"/>
      <c r="J71" s="67"/>
      <c r="K71" s="67"/>
      <c r="L71" s="67"/>
      <c r="M71" s="67"/>
      <c r="N71" s="67"/>
      <c r="O71" s="67"/>
      <c r="P71" s="67"/>
      <c r="R71" s="67"/>
      <c r="S71" s="67"/>
      <c r="T71" s="67"/>
    </row>
    <row r="72" spans="1:20" s="42" customFormat="1" x14ac:dyDescent="0.25">
      <c r="A72" s="201" t="s">
        <v>4</v>
      </c>
      <c r="B72" s="191"/>
      <c r="C72" s="191"/>
      <c r="D72" s="192"/>
      <c r="E72" s="192"/>
      <c r="F72" s="36"/>
      <c r="G72" s="36"/>
      <c r="H72" s="36"/>
      <c r="I72" s="36"/>
      <c r="J72" s="67"/>
      <c r="K72" s="67"/>
      <c r="L72" s="67"/>
      <c r="M72" s="67"/>
      <c r="N72" s="67"/>
      <c r="O72" s="67"/>
      <c r="P72" s="67"/>
    </row>
    <row r="73" spans="1:20" s="42" customFormat="1" x14ac:dyDescent="0.25">
      <c r="A73" s="193" t="s">
        <v>36</v>
      </c>
      <c r="B73" s="191"/>
      <c r="C73" s="191"/>
      <c r="D73" s="192"/>
      <c r="E73" s="192"/>
      <c r="F73" s="36"/>
      <c r="G73" s="36"/>
      <c r="H73" s="36"/>
      <c r="I73" s="36"/>
      <c r="J73" s="67"/>
      <c r="K73" s="67"/>
      <c r="L73" s="67"/>
      <c r="M73" s="67"/>
      <c r="N73" s="67"/>
      <c r="O73" s="67"/>
      <c r="P73" s="67"/>
    </row>
    <row r="74" spans="1:20" s="42" customFormat="1" x14ac:dyDescent="0.25">
      <c r="A74" s="193" t="s">
        <v>37</v>
      </c>
      <c r="B74" s="191"/>
      <c r="C74" s="191"/>
      <c r="D74" s="192"/>
      <c r="E74" s="192"/>
      <c r="F74" s="36"/>
      <c r="G74" s="36"/>
      <c r="H74" s="36"/>
      <c r="I74" s="36"/>
      <c r="J74" s="67"/>
      <c r="K74" s="67"/>
      <c r="L74" s="67"/>
      <c r="M74" s="67"/>
      <c r="N74" s="67"/>
      <c r="O74" s="67"/>
      <c r="P74" s="67"/>
    </row>
    <row r="75" spans="1:20" s="42" customFormat="1" x14ac:dyDescent="0.25">
      <c r="A75" s="193" t="s">
        <v>17</v>
      </c>
      <c r="B75" s="191"/>
      <c r="C75" s="191"/>
      <c r="D75" s="192"/>
      <c r="E75" s="192"/>
      <c r="F75" s="36"/>
      <c r="G75" s="36"/>
      <c r="H75" s="36"/>
      <c r="I75" s="36"/>
      <c r="J75" s="67"/>
      <c r="K75" s="67"/>
      <c r="L75" s="67"/>
      <c r="M75" s="67"/>
      <c r="N75" s="67"/>
      <c r="O75" s="67"/>
      <c r="P75" s="67"/>
    </row>
    <row r="76" spans="1:20" s="42" customFormat="1" x14ac:dyDescent="0.25">
      <c r="A76" s="193" t="s">
        <v>38</v>
      </c>
      <c r="B76" s="191"/>
      <c r="C76" s="191"/>
      <c r="D76" s="192"/>
      <c r="E76" s="192"/>
      <c r="F76" s="36"/>
      <c r="G76" s="36"/>
      <c r="H76" s="36"/>
      <c r="I76" s="36"/>
      <c r="J76" s="67"/>
      <c r="K76" s="67"/>
      <c r="L76" s="67"/>
      <c r="M76" s="67"/>
      <c r="N76" s="67"/>
      <c r="O76" s="67"/>
      <c r="P76" s="67"/>
    </row>
    <row r="77" spans="1:20" s="42" customFormat="1" x14ac:dyDescent="0.25">
      <c r="A77" s="193" t="s">
        <v>3</v>
      </c>
      <c r="B77" s="191"/>
      <c r="C77" s="191"/>
      <c r="D77" s="192"/>
      <c r="E77" s="192"/>
      <c r="F77" s="36"/>
      <c r="G77" s="36"/>
      <c r="H77" s="36"/>
      <c r="I77" s="36"/>
      <c r="J77" s="67"/>
      <c r="K77" s="67"/>
      <c r="L77" s="67"/>
      <c r="M77" s="67"/>
      <c r="N77" s="67"/>
      <c r="O77" s="67"/>
      <c r="P77" s="67"/>
    </row>
    <row r="78" spans="1:20" s="42" customFormat="1" x14ac:dyDescent="0.25">
      <c r="A78" s="202"/>
      <c r="B78" s="202"/>
      <c r="C78" s="202"/>
      <c r="D78" s="203"/>
      <c r="E78" s="203"/>
      <c r="F78" s="67"/>
      <c r="G78" s="67"/>
      <c r="H78" s="67"/>
      <c r="I78" s="67"/>
      <c r="J78" s="67"/>
      <c r="K78" s="67"/>
      <c r="L78" s="67"/>
      <c r="M78" s="67"/>
      <c r="N78" s="67"/>
      <c r="O78" s="67"/>
      <c r="P78" s="67"/>
    </row>
    <row r="79" spans="1:20" s="42" customFormat="1" x14ac:dyDescent="0.25">
      <c r="A79" s="202"/>
      <c r="B79" s="202"/>
      <c r="C79" s="202"/>
      <c r="D79" s="203"/>
      <c r="E79" s="203"/>
      <c r="F79" s="67"/>
      <c r="G79" s="67"/>
      <c r="H79" s="67"/>
      <c r="I79" s="67"/>
      <c r="J79" s="67"/>
      <c r="K79" s="67"/>
      <c r="L79" s="67"/>
      <c r="M79" s="67"/>
      <c r="N79" s="67"/>
      <c r="O79" s="67"/>
      <c r="P79" s="67"/>
    </row>
    <row r="80" spans="1:20" s="42" customFormat="1" x14ac:dyDescent="0.25">
      <c r="A80" s="202"/>
      <c r="B80" s="202"/>
      <c r="C80" s="202"/>
      <c r="D80" s="203"/>
      <c r="E80" s="203"/>
      <c r="F80" s="67"/>
      <c r="G80" s="67"/>
      <c r="H80" s="67"/>
    </row>
    <row r="81" spans="1:21" s="42" customFormat="1" x14ac:dyDescent="0.25">
      <c r="A81" s="202"/>
      <c r="B81" s="202"/>
      <c r="C81" s="202"/>
      <c r="D81" s="203"/>
      <c r="E81" s="203"/>
      <c r="F81" s="67"/>
      <c r="G81" s="67"/>
      <c r="H81" s="67"/>
    </row>
    <row r="82" spans="1:21" s="42" customFormat="1" x14ac:dyDescent="0.25">
      <c r="A82" s="202"/>
      <c r="B82" s="202"/>
      <c r="C82" s="202"/>
      <c r="D82" s="203"/>
      <c r="E82" s="203"/>
      <c r="F82" s="67"/>
      <c r="G82" s="67"/>
      <c r="H82" s="67"/>
    </row>
    <row r="83" spans="1:21" s="42" customFormat="1" x14ac:dyDescent="0.25">
      <c r="A83" s="202"/>
      <c r="B83" s="202"/>
      <c r="C83" s="202"/>
      <c r="D83" s="203"/>
      <c r="E83" s="203"/>
      <c r="F83" s="67"/>
      <c r="G83" s="67"/>
      <c r="H83" s="67"/>
    </row>
    <row r="84" spans="1:21" s="42" customFormat="1" x14ac:dyDescent="0.25">
      <c r="A84" s="202"/>
      <c r="B84" s="202"/>
      <c r="C84" s="202"/>
      <c r="D84" s="203"/>
      <c r="E84" s="203"/>
      <c r="F84" s="67"/>
      <c r="G84" s="67"/>
      <c r="H84" s="67"/>
    </row>
    <row r="85" spans="1:21" s="42" customFormat="1" x14ac:dyDescent="0.25">
      <c r="A85" s="202"/>
      <c r="B85" s="202"/>
      <c r="C85" s="202"/>
      <c r="D85" s="203"/>
      <c r="E85" s="203"/>
      <c r="F85" s="67"/>
      <c r="G85" s="67"/>
      <c r="H85" s="67"/>
      <c r="L85" s="43"/>
      <c r="M85" s="43"/>
      <c r="N85" s="43"/>
      <c r="O85" s="43"/>
      <c r="P85" s="43"/>
      <c r="R85" s="43"/>
      <c r="S85" s="43"/>
      <c r="T85" s="43"/>
      <c r="U85" s="43"/>
    </row>
    <row r="86" spans="1:21" s="42" customFormat="1" x14ac:dyDescent="0.25">
      <c r="A86" s="202"/>
      <c r="B86" s="202"/>
      <c r="C86" s="202"/>
      <c r="D86" s="203"/>
      <c r="E86" s="203"/>
      <c r="F86" s="67"/>
      <c r="G86" s="67"/>
      <c r="H86" s="67"/>
      <c r="L86" s="43"/>
      <c r="M86" s="43"/>
      <c r="N86" s="43"/>
      <c r="O86" s="43"/>
      <c r="P86" s="43"/>
      <c r="R86" s="43"/>
      <c r="S86" s="43"/>
      <c r="T86" s="43"/>
      <c r="U86" s="43"/>
    </row>
    <row r="87" spans="1:21" s="42" customFormat="1" x14ac:dyDescent="0.25">
      <c r="A87" s="202"/>
      <c r="B87" s="202"/>
      <c r="C87" s="202"/>
      <c r="D87" s="203"/>
      <c r="E87" s="203"/>
      <c r="F87" s="67"/>
      <c r="G87" s="67"/>
      <c r="H87" s="67"/>
      <c r="L87" s="43"/>
      <c r="M87" s="43"/>
      <c r="N87" s="43"/>
      <c r="O87" s="43"/>
      <c r="P87" s="43"/>
      <c r="R87" s="43"/>
      <c r="S87" s="43"/>
      <c r="T87" s="43"/>
      <c r="U87" s="43"/>
    </row>
    <row r="88" spans="1:21" s="42" customFormat="1" x14ac:dyDescent="0.25">
      <c r="A88" s="202"/>
      <c r="B88" s="202"/>
      <c r="C88" s="202"/>
      <c r="D88" s="203"/>
      <c r="E88" s="203"/>
      <c r="F88" s="67"/>
      <c r="G88" s="67"/>
      <c r="H88" s="67"/>
      <c r="L88" s="43"/>
      <c r="M88" s="43"/>
      <c r="N88" s="43"/>
      <c r="O88" s="43"/>
      <c r="P88" s="43"/>
      <c r="R88" s="43"/>
      <c r="S88" s="43"/>
      <c r="T88" s="43"/>
      <c r="U88" s="43"/>
    </row>
    <row r="89" spans="1:21" s="42" customFormat="1" x14ac:dyDescent="0.25">
      <c r="A89" s="202"/>
      <c r="B89" s="202"/>
      <c r="C89" s="202"/>
      <c r="D89" s="203"/>
      <c r="E89" s="203"/>
      <c r="F89" s="67"/>
      <c r="G89" s="67"/>
      <c r="H89" s="67"/>
      <c r="I89" s="67"/>
      <c r="J89" s="67"/>
      <c r="K89" s="67"/>
      <c r="L89" s="204"/>
      <c r="M89" s="204"/>
      <c r="N89" s="204"/>
      <c r="O89" s="204"/>
      <c r="P89" s="204"/>
      <c r="R89" s="43"/>
      <c r="S89" s="43"/>
      <c r="T89" s="43"/>
      <c r="U89" s="43"/>
    </row>
    <row r="90" spans="1:21" s="42" customFormat="1" x14ac:dyDescent="0.25">
      <c r="A90" s="202"/>
      <c r="B90" s="202"/>
      <c r="C90" s="202"/>
      <c r="D90" s="203"/>
      <c r="E90" s="203"/>
      <c r="F90" s="67"/>
      <c r="G90" s="67"/>
      <c r="H90" s="67"/>
      <c r="I90" s="67"/>
      <c r="J90" s="67"/>
      <c r="K90" s="67"/>
      <c r="L90" s="204"/>
      <c r="M90" s="204"/>
      <c r="N90" s="204"/>
      <c r="O90" s="204"/>
      <c r="P90" s="204"/>
      <c r="R90" s="43"/>
      <c r="S90" s="43"/>
      <c r="T90" s="43"/>
      <c r="U90" s="43"/>
    </row>
    <row r="91" spans="1:21" s="42" customFormat="1" x14ac:dyDescent="0.25">
      <c r="A91" s="202"/>
      <c r="B91" s="202"/>
      <c r="C91" s="202"/>
      <c r="D91" s="203"/>
      <c r="E91" s="203"/>
      <c r="F91" s="67"/>
      <c r="G91" s="67"/>
      <c r="H91" s="67"/>
      <c r="I91" s="67"/>
      <c r="J91" s="67"/>
      <c r="K91" s="67"/>
      <c r="L91" s="204"/>
      <c r="M91" s="204"/>
      <c r="N91" s="204"/>
      <c r="O91" s="204"/>
      <c r="P91" s="204"/>
      <c r="R91" s="43"/>
      <c r="S91" s="43"/>
      <c r="T91" s="43"/>
      <c r="U91" s="43"/>
    </row>
    <row r="92" spans="1:21" s="42" customFormat="1" x14ac:dyDescent="0.25">
      <c r="A92" s="202"/>
      <c r="B92" s="202"/>
      <c r="C92" s="202"/>
      <c r="D92" s="203"/>
      <c r="E92" s="203"/>
      <c r="F92" s="67"/>
      <c r="G92" s="67"/>
      <c r="H92" s="67"/>
      <c r="I92" s="67"/>
      <c r="J92" s="67"/>
      <c r="K92" s="67"/>
      <c r="L92" s="204"/>
      <c r="M92" s="204"/>
      <c r="N92" s="204"/>
      <c r="O92" s="204"/>
      <c r="P92" s="204"/>
      <c r="R92" s="43"/>
      <c r="S92" s="43"/>
      <c r="T92" s="43"/>
      <c r="U92" s="43"/>
    </row>
    <row r="93" spans="1:21" s="42" customFormat="1" x14ac:dyDescent="0.25">
      <c r="A93" s="202"/>
      <c r="B93" s="202"/>
      <c r="C93" s="202"/>
      <c r="D93" s="203"/>
      <c r="E93" s="203"/>
      <c r="F93" s="67"/>
      <c r="G93" s="67"/>
      <c r="H93" s="67"/>
      <c r="I93" s="67"/>
      <c r="J93" s="67"/>
      <c r="K93" s="67"/>
      <c r="L93" s="204"/>
      <c r="M93" s="204"/>
      <c r="N93" s="204"/>
      <c r="O93" s="204"/>
      <c r="P93" s="204"/>
      <c r="R93" s="43"/>
      <c r="S93" s="43"/>
      <c r="T93" s="43"/>
      <c r="U93" s="43"/>
    </row>
    <row r="94" spans="1:21" s="42" customFormat="1" x14ac:dyDescent="0.25">
      <c r="A94" s="202"/>
      <c r="B94" s="202"/>
      <c r="C94" s="202"/>
      <c r="D94" s="203"/>
      <c r="E94" s="203"/>
      <c r="F94" s="67"/>
      <c r="G94" s="67"/>
      <c r="H94" s="67"/>
      <c r="I94" s="67"/>
      <c r="J94" s="67"/>
      <c r="K94" s="67"/>
      <c r="L94" s="204"/>
      <c r="M94" s="204"/>
      <c r="N94" s="204"/>
      <c r="O94" s="204"/>
      <c r="P94" s="204"/>
      <c r="R94" s="43"/>
      <c r="S94" s="43"/>
      <c r="T94" s="43"/>
      <c r="U94" s="43"/>
    </row>
    <row r="95" spans="1:21" s="42" customFormat="1" x14ac:dyDescent="0.25">
      <c r="A95" s="202"/>
      <c r="B95" s="202"/>
      <c r="C95" s="202"/>
      <c r="D95" s="203"/>
      <c r="E95" s="203"/>
      <c r="F95" s="67"/>
      <c r="G95" s="67"/>
      <c r="H95" s="67"/>
      <c r="I95" s="67"/>
      <c r="J95" s="67"/>
      <c r="K95" s="67"/>
      <c r="L95" s="204"/>
      <c r="M95" s="204"/>
      <c r="N95" s="204"/>
      <c r="O95" s="204"/>
      <c r="P95" s="204"/>
      <c r="R95" s="43"/>
      <c r="S95" s="43"/>
      <c r="T95" s="43"/>
      <c r="U95" s="43"/>
    </row>
    <row r="96" spans="1:21" s="42" customFormat="1" x14ac:dyDescent="0.25">
      <c r="A96" s="202"/>
      <c r="B96" s="202"/>
      <c r="C96" s="202"/>
      <c r="D96" s="203"/>
      <c r="E96" s="203"/>
      <c r="F96" s="67"/>
      <c r="G96" s="67"/>
      <c r="H96" s="67"/>
      <c r="I96" s="67"/>
      <c r="J96" s="67"/>
      <c r="K96" s="67"/>
      <c r="L96" s="204"/>
      <c r="M96" s="204"/>
      <c r="N96" s="204"/>
      <c r="O96" s="204"/>
      <c r="P96" s="204"/>
      <c r="R96" s="43"/>
      <c r="S96" s="43"/>
      <c r="T96" s="43"/>
      <c r="U96" s="43"/>
    </row>
    <row r="97" spans="1:21" s="42" customFormat="1" x14ac:dyDescent="0.25">
      <c r="A97" s="202"/>
      <c r="B97" s="202"/>
      <c r="C97" s="202"/>
      <c r="D97" s="203"/>
      <c r="E97" s="203"/>
      <c r="F97" s="204"/>
      <c r="G97" s="204"/>
      <c r="H97" s="204"/>
      <c r="I97" s="204"/>
      <c r="J97" s="204"/>
      <c r="K97" s="204"/>
      <c r="L97" s="204"/>
      <c r="M97" s="204"/>
      <c r="N97" s="204"/>
      <c r="O97" s="204"/>
      <c r="P97" s="204"/>
      <c r="R97" s="43"/>
      <c r="S97" s="43"/>
      <c r="T97" s="43"/>
      <c r="U97" s="43"/>
    </row>
    <row r="98" spans="1:21" s="42" customFormat="1" x14ac:dyDescent="0.25">
      <c r="A98" s="202"/>
      <c r="B98" s="202"/>
      <c r="C98" s="202"/>
      <c r="D98" s="203"/>
      <c r="E98" s="203"/>
      <c r="F98" s="204"/>
      <c r="G98" s="204"/>
      <c r="H98" s="204"/>
      <c r="I98" s="204"/>
      <c r="J98" s="204"/>
      <c r="K98" s="204"/>
      <c r="L98" s="204"/>
      <c r="M98" s="204"/>
      <c r="N98" s="204"/>
      <c r="O98" s="204"/>
      <c r="P98" s="204"/>
      <c r="R98" s="43"/>
      <c r="S98" s="43"/>
      <c r="T98" s="43"/>
      <c r="U98" s="43"/>
    </row>
    <row r="99" spans="1:21" s="204" customFormat="1" x14ac:dyDescent="0.25">
      <c r="A99" s="202"/>
      <c r="B99" s="202"/>
      <c r="C99" s="202"/>
      <c r="D99" s="203"/>
      <c r="E99" s="203"/>
      <c r="Q99" s="42"/>
      <c r="R99" s="43"/>
      <c r="S99" s="43"/>
      <c r="T99" s="43"/>
      <c r="U99" s="43"/>
    </row>
    <row r="100" spans="1:21" s="204" customFormat="1" x14ac:dyDescent="0.25">
      <c r="A100" s="202"/>
      <c r="B100" s="202"/>
      <c r="C100" s="202"/>
      <c r="D100" s="203"/>
      <c r="E100" s="203"/>
      <c r="Q100" s="42"/>
      <c r="R100" s="43"/>
      <c r="S100" s="43"/>
      <c r="T100" s="43"/>
      <c r="U100" s="43"/>
    </row>
    <row r="101" spans="1:21" s="204" customFormat="1" x14ac:dyDescent="0.25">
      <c r="A101" s="202"/>
      <c r="B101" s="202"/>
      <c r="C101" s="202"/>
      <c r="D101" s="203"/>
      <c r="E101" s="203"/>
      <c r="Q101" s="42"/>
      <c r="R101" s="43"/>
      <c r="S101" s="43"/>
      <c r="T101" s="43"/>
      <c r="U101" s="43"/>
    </row>
    <row r="102" spans="1:21" x14ac:dyDescent="0.25">
      <c r="A102" s="202"/>
      <c r="B102" s="202"/>
      <c r="C102" s="202"/>
      <c r="D102" s="203"/>
      <c r="E102" s="203"/>
    </row>
    <row r="103" spans="1:21" x14ac:dyDescent="0.25">
      <c r="A103" s="202"/>
      <c r="B103" s="202"/>
      <c r="C103" s="202"/>
      <c r="D103" s="203"/>
      <c r="E103" s="203"/>
    </row>
    <row r="104" spans="1:21" x14ac:dyDescent="0.25">
      <c r="A104" s="202"/>
      <c r="B104" s="202"/>
      <c r="C104" s="202"/>
      <c r="D104" s="203"/>
      <c r="E104" s="203"/>
    </row>
    <row r="105" spans="1:21" x14ac:dyDescent="0.25">
      <c r="A105" s="202"/>
      <c r="B105" s="202"/>
      <c r="C105" s="202"/>
      <c r="D105" s="203"/>
      <c r="E105" s="203"/>
    </row>
    <row r="106" spans="1:21" x14ac:dyDescent="0.25">
      <c r="A106" s="202"/>
      <c r="B106" s="202"/>
      <c r="C106" s="202"/>
      <c r="D106" s="203"/>
      <c r="E106" s="203"/>
    </row>
    <row r="107" spans="1:21" x14ac:dyDescent="0.25">
      <c r="A107" s="202"/>
      <c r="B107" s="202"/>
      <c r="C107" s="202"/>
      <c r="D107" s="203"/>
      <c r="E107" s="203"/>
    </row>
    <row r="108" spans="1:21" x14ac:dyDescent="0.25">
      <c r="A108" s="202"/>
      <c r="B108" s="202"/>
      <c r="C108" s="202"/>
      <c r="D108" s="203"/>
      <c r="E108" s="203"/>
    </row>
    <row r="109" spans="1:21" x14ac:dyDescent="0.25">
      <c r="A109" s="202"/>
      <c r="B109" s="202"/>
      <c r="C109" s="202"/>
      <c r="D109" s="203"/>
      <c r="E109" s="203"/>
    </row>
    <row r="110" spans="1:21" x14ac:dyDescent="0.25">
      <c r="A110" s="202"/>
      <c r="B110" s="202"/>
      <c r="C110" s="202"/>
      <c r="D110" s="203"/>
      <c r="E110" s="203"/>
    </row>
    <row r="111" spans="1:21" x14ac:dyDescent="0.25">
      <c r="A111" s="202"/>
      <c r="B111" s="202"/>
      <c r="C111" s="202"/>
      <c r="D111" s="203"/>
      <c r="E111" s="203"/>
    </row>
    <row r="112" spans="1:21" x14ac:dyDescent="0.25">
      <c r="A112" s="202"/>
      <c r="B112" s="202"/>
      <c r="C112" s="202"/>
      <c r="D112" s="203"/>
      <c r="E112" s="203"/>
    </row>
    <row r="113" spans="1:17" s="204" customFormat="1" x14ac:dyDescent="0.25">
      <c r="A113" s="202"/>
      <c r="B113" s="202"/>
      <c r="C113" s="202"/>
      <c r="D113" s="203"/>
      <c r="E113" s="203"/>
      <c r="Q113" s="42"/>
    </row>
    <row r="114" spans="1:17" s="204" customFormat="1" x14ac:dyDescent="0.25">
      <c r="A114" s="202"/>
      <c r="B114" s="202"/>
      <c r="C114" s="202"/>
      <c r="D114" s="203"/>
      <c r="E114" s="203"/>
      <c r="Q114" s="42"/>
    </row>
    <row r="115" spans="1:17" s="204" customFormat="1" x14ac:dyDescent="0.25">
      <c r="A115" s="202"/>
      <c r="B115" s="202"/>
      <c r="C115" s="202"/>
      <c r="D115" s="203"/>
      <c r="E115" s="203"/>
      <c r="Q115" s="42"/>
    </row>
  </sheetData>
  <sheetProtection algorithmName="SHA-512" hashValue="m/SMguvFlGJcRe44t+/ZlgXPTbjcOzixkvdKdzafUk3NyX0TRmBUff5H7lxraCeVxfTwvDMOUaoRae5PpLYg/Q==" saltValue="xcffnQ35ncBWb7KGIbyrqQ==" spinCount="100000" sheet="1" selectLockedCells="1"/>
  <protectedRanges>
    <protectedRange sqref="G15:H15 K18 G18 C16:E17" name="Range1"/>
    <protectedRange sqref="J11:K12 M10:N10 G10:K10" name="Range1_2"/>
    <protectedRange sqref="O15 O18" name="Range1_3"/>
    <protectedRange sqref="O14 O17" name="Range1_1_1"/>
    <protectedRange sqref="I22:I23 L22:O24 G22:H24 I24:K24 C29 H28:O30 G28 G30 G25:O27" name="Range1_1"/>
  </protectedRanges>
  <mergeCells count="75">
    <mergeCell ref="J38:M38"/>
    <mergeCell ref="N38:O38"/>
    <mergeCell ref="N34:O34"/>
    <mergeCell ref="J35:M35"/>
    <mergeCell ref="N35:O35"/>
    <mergeCell ref="J36:M36"/>
    <mergeCell ref="N36:O36"/>
    <mergeCell ref="J37:M37"/>
    <mergeCell ref="N37:O37"/>
    <mergeCell ref="C38:F38"/>
    <mergeCell ref="H38:I38"/>
    <mergeCell ref="J31:M31"/>
    <mergeCell ref="N31:O31"/>
    <mergeCell ref="J32:M32"/>
    <mergeCell ref="N32:O32"/>
    <mergeCell ref="J33:M33"/>
    <mergeCell ref="N33:O33"/>
    <mergeCell ref="J34:M34"/>
    <mergeCell ref="C36:F36"/>
    <mergeCell ref="H36:I36"/>
    <mergeCell ref="C37:F37"/>
    <mergeCell ref="H37:I37"/>
    <mergeCell ref="C34:F34"/>
    <mergeCell ref="H34:I34"/>
    <mergeCell ref="C35:F35"/>
    <mergeCell ref="H35:I35"/>
    <mergeCell ref="C32:F32"/>
    <mergeCell ref="H32:I32"/>
    <mergeCell ref="C33:F33"/>
    <mergeCell ref="H33:I33"/>
    <mergeCell ref="E28:K28"/>
    <mergeCell ref="M28:N28"/>
    <mergeCell ref="C29:L29"/>
    <mergeCell ref="M29:N29"/>
    <mergeCell ref="C31:F31"/>
    <mergeCell ref="H31:I31"/>
    <mergeCell ref="E25:K25"/>
    <mergeCell ref="M25:N25"/>
    <mergeCell ref="E26:K26"/>
    <mergeCell ref="M26:N26"/>
    <mergeCell ref="E27:K27"/>
    <mergeCell ref="M27:N27"/>
    <mergeCell ref="G19:O19"/>
    <mergeCell ref="H21:K21"/>
    <mergeCell ref="M21:N21"/>
    <mergeCell ref="E22:K22"/>
    <mergeCell ref="M22:N22"/>
    <mergeCell ref="E24:K24"/>
    <mergeCell ref="M24:N24"/>
    <mergeCell ref="C16:J16"/>
    <mergeCell ref="C17:E17"/>
    <mergeCell ref="M17:N17"/>
    <mergeCell ref="C18:E18"/>
    <mergeCell ref="G18:H18"/>
    <mergeCell ref="I18:J18"/>
    <mergeCell ref="K18:L18"/>
    <mergeCell ref="M18:N18"/>
    <mergeCell ref="C14:E14"/>
    <mergeCell ref="M14:N14"/>
    <mergeCell ref="G15:H15"/>
    <mergeCell ref="I15:J15"/>
    <mergeCell ref="K15:L15"/>
    <mergeCell ref="M15:N15"/>
    <mergeCell ref="G7:I7"/>
    <mergeCell ref="L7:O8"/>
    <mergeCell ref="G8:I8"/>
    <mergeCell ref="C11:J11"/>
    <mergeCell ref="M11:O11"/>
    <mergeCell ref="C13:J13"/>
    <mergeCell ref="H1:O2"/>
    <mergeCell ref="H3:L3"/>
    <mergeCell ref="M3:N3"/>
    <mergeCell ref="G5:I5"/>
    <mergeCell ref="M5:N5"/>
    <mergeCell ref="G6:I6"/>
  </mergeCells>
  <conditionalFormatting sqref="G5">
    <cfRule type="expression" dxfId="215" priority="20">
      <formula>IF(O4="",0,1)</formula>
    </cfRule>
  </conditionalFormatting>
  <conditionalFormatting sqref="G6">
    <cfRule type="expression" dxfId="214" priority="19">
      <formula>IF($O$5="",0,1)</formula>
    </cfRule>
  </conditionalFormatting>
  <conditionalFormatting sqref="G7">
    <cfRule type="expression" dxfId="213" priority="18">
      <formula>IF($G$6="",0,1)</formula>
    </cfRule>
  </conditionalFormatting>
  <conditionalFormatting sqref="G8">
    <cfRule type="expression" dxfId="212" priority="17">
      <formula>IF($G$7="",0,1)</formula>
    </cfRule>
  </conditionalFormatting>
  <conditionalFormatting sqref="O5">
    <cfRule type="expression" dxfId="211" priority="16">
      <formula>IF(G5="",0,1)</formula>
    </cfRule>
  </conditionalFormatting>
  <conditionalFormatting sqref="L7">
    <cfRule type="expression" dxfId="210" priority="15">
      <formula>IF($G$8="",0,1)</formula>
    </cfRule>
  </conditionalFormatting>
  <conditionalFormatting sqref="O4">
    <cfRule type="expression" dxfId="209" priority="14">
      <formula>IF($G$10="-",0,1)</formula>
    </cfRule>
  </conditionalFormatting>
  <conditionalFormatting sqref="O14">
    <cfRule type="expression" dxfId="208" priority="12">
      <formula>IF($M$10="X",1,IF($G$10="x",1,0))</formula>
    </cfRule>
  </conditionalFormatting>
  <conditionalFormatting sqref="O15">
    <cfRule type="expression" dxfId="207" priority="11">
      <formula>IF($O$14="",0,1)</formula>
    </cfRule>
  </conditionalFormatting>
  <conditionalFormatting sqref="O14:O15 G10 M10 O5 L7 G5:G8">
    <cfRule type="expression" dxfId="206" priority="13">
      <formula>IF($I$10="x",1,0)</formula>
    </cfRule>
  </conditionalFormatting>
  <conditionalFormatting sqref="O24:O28">
    <cfRule type="expression" dxfId="205" priority="10">
      <formula>IF($O$22="",0,1)</formula>
    </cfRule>
  </conditionalFormatting>
  <conditionalFormatting sqref="M10">
    <cfRule type="expression" dxfId="204" priority="9">
      <formula>IF($G$10="x",1,0)</formula>
    </cfRule>
  </conditionalFormatting>
  <conditionalFormatting sqref="G10">
    <cfRule type="expression" dxfId="203" priority="8">
      <formula>IF($M$10="x",1,0)</formula>
    </cfRule>
  </conditionalFormatting>
  <conditionalFormatting sqref="G15:H15">
    <cfRule type="expression" dxfId="202" priority="21">
      <formula>IF($G$10="x",IF($I$10="-",IF($M$10="-",1,0)))</formula>
    </cfRule>
  </conditionalFormatting>
  <conditionalFormatting sqref="E24:K28">
    <cfRule type="expression" dxfId="201" priority="7">
      <formula>IF($E$22="",0,1)</formula>
    </cfRule>
  </conditionalFormatting>
  <conditionalFormatting sqref="D24:D28">
    <cfRule type="expression" dxfId="200" priority="6">
      <formula>IF($D$22="",0,1)</formula>
    </cfRule>
  </conditionalFormatting>
  <conditionalFormatting sqref="L24:L28">
    <cfRule type="expression" dxfId="199" priority="5">
      <formula>IF($L$22="",0,1)</formula>
    </cfRule>
  </conditionalFormatting>
  <conditionalFormatting sqref="M24:N28">
    <cfRule type="expression" dxfId="198" priority="4">
      <formula>IF($M$22="",0,1)</formula>
    </cfRule>
  </conditionalFormatting>
  <conditionalFormatting sqref="G10 M10">
    <cfRule type="expression" dxfId="197" priority="22">
      <formula>IF($L$7="",0,1)</formula>
    </cfRule>
  </conditionalFormatting>
  <conditionalFormatting sqref="I10">
    <cfRule type="expression" dxfId="196" priority="23">
      <formula>IF($M$10="x",1,0)</formula>
    </cfRule>
    <cfRule type="expression" dxfId="195" priority="24">
      <formula>IF($E$24="",0,1)</formula>
    </cfRule>
  </conditionalFormatting>
  <conditionalFormatting sqref="G18:H18">
    <cfRule type="expression" dxfId="194" priority="1">
      <formula>IF($G$18="",1,0)</formula>
    </cfRule>
    <cfRule type="expression" dxfId="193" priority="2">
      <formula>IF($G$18&gt;0,1,0)</formula>
    </cfRule>
    <cfRule type="expression" dxfId="192" priority="3">
      <formula>IF($G$18&lt;0,1,0)</formula>
    </cfRule>
  </conditionalFormatting>
  <dataValidations count="5">
    <dataValidation type="list" allowBlank="1" showInputMessage="1" showErrorMessage="1" sqref="G6" xr:uid="{927E0D68-2864-442D-BD99-5062CF60E263}">
      <formula1>IF($G$5="Kantor Pusat",$A$45:$A$57,$A$59:$A$60)</formula1>
    </dataValidation>
    <dataValidation type="list" allowBlank="1" showInputMessage="1" showErrorMessage="1" sqref="G8" xr:uid="{CA53B8D9-3BBB-4D8F-B306-56991619EE6D}">
      <formula1>IF($G$5="Kantor Pusat",$A$61:$A$71,$A$72:$A$77)</formula1>
    </dataValidation>
    <dataValidation type="list" allowBlank="1" showInputMessage="1" showErrorMessage="1" sqref="I10 M10 G10" xr:uid="{23002ED2-CD19-4C4F-B628-C279B5CCBF10}">
      <formula1>$A$43:$A$44</formula1>
    </dataValidation>
    <dataValidation type="list" allowBlank="1" showInputMessage="1" showErrorMessage="1" sqref="O14" xr:uid="{81171010-FA5F-4CCC-B4A4-47905B35A577}">
      <formula1>$F$46:$F$48</formula1>
    </dataValidation>
    <dataValidation type="list" allowBlank="1" showInputMessage="1" showErrorMessage="1" sqref="G5" xr:uid="{44B53912-86BF-4766-8F58-624F750A9456}">
      <formula1>$E$42:$E$44</formula1>
    </dataValidation>
  </dataValidations>
  <printOptions horizontalCentered="1"/>
  <pageMargins left="0.11811023622047245" right="0.11811023622047245" top="0.19685039370078741" bottom="0.11811023622047245" header="0.31496062992125984" footer="0.31496062992125984"/>
  <pageSetup paperSize="9" scale="84" orientation="portrait" horizontalDpi="360" verticalDpi="36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5852F-3B80-42D9-B008-B699AB70D80A}">
  <sheetPr codeName="Sheet11"/>
  <dimension ref="A1:U115"/>
  <sheetViews>
    <sheetView showGridLines="0" view="pageBreakPreview" zoomScale="115" zoomScaleNormal="100" zoomScaleSheetLayoutView="115" workbookViewId="0">
      <selection activeCell="O4" sqref="O4"/>
    </sheetView>
  </sheetViews>
  <sheetFormatPr defaultColWidth="9.140625" defaultRowHeight="15" x14ac:dyDescent="0.25"/>
  <cols>
    <col min="1" max="1" width="5.140625" style="36" customWidth="1"/>
    <col min="2" max="2" width="1.28515625" style="204" customWidth="1"/>
    <col min="3" max="3" width="3.85546875" style="204" customWidth="1"/>
    <col min="4" max="4" width="18.28515625" style="204" customWidth="1"/>
    <col min="5" max="5" width="1.140625" style="204" customWidth="1"/>
    <col min="6" max="6" width="1.5703125" style="204" bestFit="1" customWidth="1"/>
    <col min="7" max="7" width="3.5703125" style="204" customWidth="1"/>
    <col min="8" max="8" width="25" style="204" customWidth="1"/>
    <col min="9" max="9" width="3.42578125" style="204" customWidth="1"/>
    <col min="10" max="10" width="12.5703125" style="204" customWidth="1"/>
    <col min="11" max="11" width="6.42578125" style="204" customWidth="1"/>
    <col min="12" max="12" width="8.85546875" style="204" customWidth="1"/>
    <col min="13" max="13" width="3.7109375" style="204" customWidth="1"/>
    <col min="14" max="14" width="9.7109375" style="204" customWidth="1"/>
    <col min="15" max="15" width="16.85546875" style="204" customWidth="1"/>
    <col min="16" max="16" width="1.28515625" style="204" customWidth="1"/>
    <col min="17" max="17" width="14" style="42" bestFit="1" customWidth="1"/>
    <col min="18" max="19" width="9.140625" style="43"/>
    <col min="20" max="20" width="17.42578125" style="43" bestFit="1" customWidth="1"/>
    <col min="21" max="16384" width="9.140625" style="43"/>
  </cols>
  <sheetData>
    <row r="1" spans="1:21" ht="18.75" customHeight="1" thickTop="1" x14ac:dyDescent="0.3">
      <c r="B1" s="37"/>
      <c r="C1" s="38"/>
      <c r="D1" s="38"/>
      <c r="E1" s="38"/>
      <c r="F1" s="39"/>
      <c r="G1" s="39"/>
      <c r="H1" s="40" t="str">
        <f>IF(M10="x","LAPORAN PENGGUNAAN DANA PETTY CASH - LPD",IF(I10="x","LAPORAN PENGGUNAAN DANA PETTY CASH - LPD",IF(G10="x","FORM PENGAJUAN DANA PETTY CASH - FPD","FORM PENGAJUAN DANA PETTY CASH - FPD")))</f>
        <v>FORM PENGAJUAN DANA PETTY CASH - FPD</v>
      </c>
      <c r="I1" s="40"/>
      <c r="J1" s="40"/>
      <c r="K1" s="40"/>
      <c r="L1" s="40"/>
      <c r="M1" s="40"/>
      <c r="N1" s="40"/>
      <c r="O1" s="40"/>
      <c r="P1" s="41"/>
      <c r="R1" s="42"/>
      <c r="S1" s="42"/>
      <c r="T1" s="42"/>
      <c r="U1" s="42"/>
    </row>
    <row r="2" spans="1:21" ht="6" customHeight="1" x14ac:dyDescent="0.25">
      <c r="B2" s="44"/>
      <c r="C2" s="45"/>
      <c r="D2" s="45"/>
      <c r="E2" s="45"/>
      <c r="F2" s="46"/>
      <c r="G2" s="46"/>
      <c r="H2" s="47"/>
      <c r="I2" s="47"/>
      <c r="J2" s="47"/>
      <c r="K2" s="47"/>
      <c r="L2" s="47"/>
      <c r="M2" s="47"/>
      <c r="N2" s="47"/>
      <c r="O2" s="47"/>
      <c r="P2" s="48"/>
      <c r="R2" s="42"/>
      <c r="S2" s="42"/>
      <c r="T2" s="42"/>
      <c r="U2" s="42"/>
    </row>
    <row r="3" spans="1:21" x14ac:dyDescent="0.25">
      <c r="B3" s="44"/>
      <c r="C3" s="45"/>
      <c r="D3" s="45"/>
      <c r="E3" s="45"/>
      <c r="F3" s="45"/>
      <c r="G3" s="45"/>
      <c r="H3" s="49" t="str">
        <f>"No. "&amp;IF(M10="X","LPD",IF(I10="x","LPD",IF(G10="x","FPD")))&amp;" / INAURA - "&amp;G6&amp;" - "&amp;G8&amp;"/"</f>
        <v>No. FALSE / INAURA -  - /</v>
      </c>
      <c r="I3" s="49"/>
      <c r="J3" s="49"/>
      <c r="K3" s="49"/>
      <c r="L3" s="49"/>
      <c r="M3" s="50">
        <v>8</v>
      </c>
      <c r="N3" s="50"/>
      <c r="O3" s="51" t="str">
        <f>UPPER(G5)</f>
        <v/>
      </c>
      <c r="P3" s="48"/>
      <c r="R3" s="42"/>
      <c r="S3" s="42"/>
      <c r="T3" s="42"/>
      <c r="U3" s="42"/>
    </row>
    <row r="4" spans="1:21" ht="15.75" thickBot="1" x14ac:dyDescent="0.3">
      <c r="B4" s="44"/>
      <c r="C4" s="45"/>
      <c r="D4" s="45"/>
      <c r="E4" s="45"/>
      <c r="F4" s="52"/>
      <c r="G4" s="45"/>
      <c r="H4" s="45"/>
      <c r="I4" s="45"/>
      <c r="J4" s="45"/>
      <c r="K4" s="45"/>
      <c r="L4" s="45"/>
      <c r="M4" s="45"/>
      <c r="N4" s="53" t="s">
        <v>0</v>
      </c>
      <c r="O4" s="1"/>
      <c r="P4" s="48"/>
      <c r="R4" s="42"/>
      <c r="S4" s="42"/>
      <c r="T4" s="42"/>
      <c r="U4" s="42"/>
    </row>
    <row r="5" spans="1:21" ht="16.5" thickTop="1" thickBot="1" x14ac:dyDescent="0.3">
      <c r="B5" s="44"/>
      <c r="C5" s="45" t="str">
        <f>IF(O4="","","Unit Kerja")</f>
        <v/>
      </c>
      <c r="D5" s="45"/>
      <c r="E5" s="45"/>
      <c r="F5" s="55" t="str">
        <f>IF(O4="","",":")</f>
        <v/>
      </c>
      <c r="G5" s="15"/>
      <c r="H5" s="15"/>
      <c r="I5" s="15"/>
      <c r="J5" s="45"/>
      <c r="K5" s="45"/>
      <c r="L5" s="45"/>
      <c r="M5" s="49" t="str">
        <f>IF(G5="","",IF(G5="Kantor Pusat","Lokasi Gedung :","Lokasi Kerja :"))</f>
        <v/>
      </c>
      <c r="N5" s="49"/>
      <c r="O5" s="2"/>
      <c r="P5" s="48"/>
      <c r="Q5" s="58"/>
      <c r="R5" s="42"/>
      <c r="S5" s="42"/>
      <c r="T5" s="42"/>
      <c r="U5" s="42"/>
    </row>
    <row r="6" spans="1:21" ht="15.75" thickBot="1" x14ac:dyDescent="0.3">
      <c r="A6" s="59"/>
      <c r="B6" s="44"/>
      <c r="C6" s="45" t="str">
        <f>IF(O5="","","Departement")</f>
        <v/>
      </c>
      <c r="D6" s="45"/>
      <c r="E6" s="45"/>
      <c r="F6" s="45" t="str">
        <f>IF(O5="","",":")</f>
        <v/>
      </c>
      <c r="G6" s="16"/>
      <c r="H6" s="16"/>
      <c r="I6" s="16"/>
      <c r="J6" s="45"/>
      <c r="K6" s="61"/>
      <c r="L6" s="62" t="str">
        <f>IF(G8="","","Keperluan")</f>
        <v/>
      </c>
      <c r="M6" s="62" t="str">
        <f>IF(G8="","",":")</f>
        <v/>
      </c>
      <c r="N6" s="63"/>
      <c r="O6" s="64" t="str">
        <f>IF(G10="-","",IF(G10="x",IF(O4="","Ketikan Tanggal STPD","")))</f>
        <v/>
      </c>
      <c r="P6" s="48"/>
      <c r="Q6" s="58"/>
      <c r="R6" s="42"/>
      <c r="S6" s="42"/>
      <c r="T6" s="42"/>
      <c r="U6" s="42"/>
    </row>
    <row r="7" spans="1:21" ht="15.75" thickBot="1" x14ac:dyDescent="0.3">
      <c r="B7" s="44"/>
      <c r="C7" s="45" t="str">
        <f>IF(G6="","","Nama Karyawan")</f>
        <v/>
      </c>
      <c r="D7" s="45"/>
      <c r="E7" s="45"/>
      <c r="F7" s="45" t="str">
        <f>IF(G6="","",":")</f>
        <v/>
      </c>
      <c r="G7" s="16"/>
      <c r="H7" s="16"/>
      <c r="I7" s="16"/>
      <c r="J7" s="45"/>
      <c r="K7" s="45"/>
      <c r="L7" s="33"/>
      <c r="M7" s="33"/>
      <c r="N7" s="33"/>
      <c r="O7" s="33"/>
      <c r="P7" s="48"/>
      <c r="Q7" s="66" t="str">
        <f>IF(G8="Manager",IF(G6=A51,"Manager'",IF(G6=A52,"Manager'",IF(G6=A53,"Manager'",IF(G6=A54,"Manager'",IF(G6=A55,"Manager'",IF(G6=A56,"Manager'",IF(G6=A57,"Manager'","Manager"))))))),"")</f>
        <v/>
      </c>
      <c r="R7" s="67"/>
      <c r="S7" s="42"/>
      <c r="T7" s="42"/>
      <c r="U7" s="42"/>
    </row>
    <row r="8" spans="1:21" x14ac:dyDescent="0.25">
      <c r="B8" s="44"/>
      <c r="C8" s="45" t="str">
        <f>IF(G7="","","Jabatan")</f>
        <v/>
      </c>
      <c r="D8" s="45"/>
      <c r="E8" s="45"/>
      <c r="F8" s="45" t="str">
        <f>IF(G7="","",":")</f>
        <v/>
      </c>
      <c r="G8" s="17"/>
      <c r="H8" s="17"/>
      <c r="I8" s="17"/>
      <c r="J8" s="45"/>
      <c r="K8" s="45"/>
      <c r="L8" s="33"/>
      <c r="M8" s="33"/>
      <c r="N8" s="33"/>
      <c r="O8" s="33"/>
      <c r="P8" s="48"/>
      <c r="Q8" s="58"/>
      <c r="R8" s="67"/>
      <c r="S8" s="42"/>
      <c r="T8" s="42"/>
      <c r="U8" s="42"/>
    </row>
    <row r="9" spans="1:21" ht="5.25" customHeight="1" x14ac:dyDescent="0.25">
      <c r="B9" s="44"/>
      <c r="C9" s="45"/>
      <c r="D9" s="45"/>
      <c r="E9" s="45"/>
      <c r="F9" s="45"/>
      <c r="G9" s="45"/>
      <c r="H9" s="45"/>
      <c r="I9" s="45"/>
      <c r="J9" s="45"/>
      <c r="K9" s="45"/>
      <c r="L9" s="45"/>
      <c r="M9" s="45"/>
      <c r="N9" s="45"/>
      <c r="O9" s="45"/>
      <c r="P9" s="48"/>
      <c r="Q9" s="58"/>
      <c r="R9" s="67"/>
      <c r="S9" s="42"/>
      <c r="T9" s="42"/>
      <c r="U9" s="42"/>
    </row>
    <row r="10" spans="1:21" ht="15.75" thickBot="1" x14ac:dyDescent="0.3">
      <c r="B10" s="44"/>
      <c r="C10" s="45" t="str">
        <f>IF(L7="","","Permohonan")</f>
        <v/>
      </c>
      <c r="D10" s="45"/>
      <c r="E10" s="45"/>
      <c r="F10" s="45" t="str">
        <f>IF(L7="","",":")</f>
        <v/>
      </c>
      <c r="G10" s="3" t="s">
        <v>4</v>
      </c>
      <c r="H10" s="70" t="str">
        <f>IF(L7="",""," Uang Muka")</f>
        <v/>
      </c>
      <c r="I10" s="3" t="s">
        <v>4</v>
      </c>
      <c r="J10" s="71" t="str">
        <f>IF(G10="-",""," Realisasi Biaya")</f>
        <v/>
      </c>
      <c r="K10" s="72"/>
      <c r="L10" s="61"/>
      <c r="M10" s="3" t="s">
        <v>4</v>
      </c>
      <c r="N10" s="71" t="str">
        <f>IF(L7="",""," Klaim Biaya/Pembayaran")</f>
        <v/>
      </c>
      <c r="O10" s="73"/>
      <c r="P10" s="48"/>
      <c r="Q10" s="58"/>
      <c r="R10" s="45" t="str">
        <f>IF(P10="","",IF(V1="X","Uang Muka",""))</f>
        <v/>
      </c>
      <c r="S10" s="42"/>
      <c r="T10" s="42"/>
      <c r="U10" s="42"/>
    </row>
    <row r="11" spans="1:21" ht="21.75" customHeight="1" thickTop="1" x14ac:dyDescent="0.25">
      <c r="B11" s="44"/>
      <c r="C11" s="74" t="s">
        <v>6</v>
      </c>
      <c r="D11" s="74"/>
      <c r="E11" s="74"/>
      <c r="F11" s="74"/>
      <c r="G11" s="74"/>
      <c r="H11" s="74"/>
      <c r="I11" s="74"/>
      <c r="J11" s="74"/>
      <c r="K11" s="75"/>
      <c r="L11" s="61"/>
      <c r="M11" s="74" t="s">
        <v>28</v>
      </c>
      <c r="N11" s="74"/>
      <c r="O11" s="74"/>
      <c r="P11" s="48"/>
      <c r="Q11" s="58"/>
      <c r="R11" s="67"/>
      <c r="S11" s="42"/>
      <c r="T11" s="42"/>
      <c r="U11" s="42"/>
    </row>
    <row r="12" spans="1:21" ht="1.5" customHeight="1" x14ac:dyDescent="0.25">
      <c r="B12" s="44"/>
      <c r="C12" s="75"/>
      <c r="D12" s="75"/>
      <c r="E12" s="75"/>
      <c r="F12" s="75"/>
      <c r="G12" s="75"/>
      <c r="H12" s="75"/>
      <c r="I12" s="75"/>
      <c r="J12" s="75"/>
      <c r="K12" s="75"/>
      <c r="L12" s="61"/>
      <c r="M12" s="76"/>
      <c r="N12" s="76"/>
      <c r="O12" s="76"/>
      <c r="P12" s="48"/>
      <c r="Q12" s="58"/>
      <c r="R12" s="67"/>
      <c r="S12" s="42"/>
      <c r="T12" s="42"/>
      <c r="U12" s="42"/>
    </row>
    <row r="13" spans="1:21" s="86" customFormat="1" ht="15.75" x14ac:dyDescent="0.25">
      <c r="A13" s="77"/>
      <c r="B13" s="78"/>
      <c r="C13" s="79" t="str">
        <f>IF(M10="x","Realisasi Penggunaan Dana (Klaim Biaya)",IF(I10="x","Jumlah Pengajuan Dana Sebelumnya",IF(G10="x","Permohonan Pengajuan Biaya Dimuka","")))</f>
        <v/>
      </c>
      <c r="D13" s="79"/>
      <c r="E13" s="79"/>
      <c r="F13" s="79"/>
      <c r="G13" s="79"/>
      <c r="H13" s="79"/>
      <c r="I13" s="79"/>
      <c r="J13" s="79"/>
      <c r="K13" s="80"/>
      <c r="L13" s="80"/>
      <c r="M13" s="81"/>
      <c r="N13" s="81"/>
      <c r="O13" s="81"/>
      <c r="P13" s="82"/>
      <c r="Q13" s="83"/>
      <c r="R13" s="84"/>
      <c r="S13" s="85"/>
      <c r="T13" s="85"/>
      <c r="U13" s="85"/>
    </row>
    <row r="14" spans="1:21" ht="15.75" thickBot="1" x14ac:dyDescent="0.3">
      <c r="B14" s="44"/>
      <c r="C14" s="87" t="str">
        <f>IF(C13="Permohonan Pengajuan Biaya Dimuka",O4,IF(C13="Jumlah Pengajuan Dana Sebelumnya",O4,""))</f>
        <v/>
      </c>
      <c r="D14" s="87"/>
      <c r="E14" s="87"/>
      <c r="F14" s="45"/>
      <c r="G14" s="88"/>
      <c r="H14" s="88"/>
      <c r="I14" s="88"/>
      <c r="J14" s="88"/>
      <c r="K14" s="88"/>
      <c r="L14" s="88"/>
      <c r="M14" s="49" t="str">
        <f>IF(M10="X","Bank :",IF(G10="x","Bank",""))</f>
        <v/>
      </c>
      <c r="N14" s="49"/>
      <c r="O14" s="4"/>
      <c r="P14" s="48"/>
      <c r="Q14" s="58"/>
      <c r="R14" s="67"/>
      <c r="S14" s="42"/>
      <c r="T14" s="42"/>
      <c r="U14" s="42"/>
    </row>
    <row r="15" spans="1:21" ht="15.75" thickTop="1" x14ac:dyDescent="0.25">
      <c r="B15" s="44"/>
      <c r="C15" s="45" t="str">
        <f>IF(C14="","","Jumlah Uang Muka")</f>
        <v/>
      </c>
      <c r="D15" s="45"/>
      <c r="E15" s="45"/>
      <c r="F15" s="45" t="str">
        <f>IF(C15="","",":")</f>
        <v/>
      </c>
      <c r="G15" s="32" t="str">
        <f>IF(C15="","",SUM(M24:N28))</f>
        <v/>
      </c>
      <c r="H15" s="32"/>
      <c r="I15" s="90" t="str">
        <f>IF(C15="","","Cara Bayar :")</f>
        <v/>
      </c>
      <c r="J15" s="90"/>
      <c r="K15" s="91" t="str">
        <f>IF(C13="","","Transfer / Cash")</f>
        <v/>
      </c>
      <c r="L15" s="91"/>
      <c r="M15" s="49" t="str">
        <f>IF(M14="","","No.Rekening :")</f>
        <v/>
      </c>
      <c r="N15" s="49"/>
      <c r="O15" s="5"/>
      <c r="P15" s="48"/>
      <c r="Q15" s="93">
        <f>IF(G15="",IF(I10="x",2,1),2)</f>
        <v>1</v>
      </c>
      <c r="R15" s="67"/>
      <c r="S15" s="42"/>
      <c r="T15" s="42"/>
      <c r="U15" s="42"/>
    </row>
    <row r="16" spans="1:21" s="86" customFormat="1" ht="15.75" x14ac:dyDescent="0.25">
      <c r="A16" s="77"/>
      <c r="B16" s="78"/>
      <c r="C16" s="79" t="str">
        <f>IF(M10="x","Realisasi Penggunaan Dana (Klaim Biaya)",IF(G10="-","",IF(I10="x","Realiasi Penggunaan Dana (Uang Muka)","")))</f>
        <v/>
      </c>
      <c r="D16" s="79"/>
      <c r="E16" s="79"/>
      <c r="F16" s="79"/>
      <c r="G16" s="79"/>
      <c r="H16" s="79"/>
      <c r="I16" s="79"/>
      <c r="J16" s="79"/>
      <c r="K16" s="94"/>
      <c r="L16" s="94"/>
      <c r="M16" s="94"/>
      <c r="N16" s="94"/>
      <c r="O16" s="94"/>
      <c r="P16" s="82"/>
      <c r="Q16" s="83"/>
      <c r="R16" s="84"/>
      <c r="S16" s="85"/>
      <c r="T16" s="85"/>
      <c r="U16" s="85"/>
    </row>
    <row r="17" spans="1:21" x14ac:dyDescent="0.25">
      <c r="B17" s="44"/>
      <c r="C17" s="87" t="str">
        <f ca="1">IF(C16="","",NOW())</f>
        <v/>
      </c>
      <c r="D17" s="87"/>
      <c r="E17" s="87"/>
      <c r="F17" s="45"/>
      <c r="G17" s="73"/>
      <c r="H17" s="73"/>
      <c r="I17" s="73"/>
      <c r="J17" s="73"/>
      <c r="K17" s="73"/>
      <c r="L17" s="73"/>
      <c r="M17" s="49" t="str">
        <f>IF(C18="Pas","",IF(M10="x","Bank :",IF(I10="x","Bank :",IF(G10="-","",""))))</f>
        <v/>
      </c>
      <c r="N17" s="49"/>
      <c r="O17" s="95" t="str">
        <f>IF(C18="","",IF(G18=0,"",IF(C18="Kelebihan Uang Muka",IF(G5=E42,"Mandiri","Mandiri"),IF(C18="Jumlah Klaim",O14,O14))))</f>
        <v/>
      </c>
      <c r="P17" s="48"/>
      <c r="Q17" s="58"/>
      <c r="R17" s="67"/>
      <c r="S17" s="42"/>
      <c r="T17" s="42"/>
      <c r="U17" s="42"/>
    </row>
    <row r="18" spans="1:21" x14ac:dyDescent="0.25">
      <c r="B18" s="44"/>
      <c r="C18" s="96" t="str">
        <f>IF(M10="x","Jumlah Klaim",IF(G10="X",IF(I10="X",IF(Q18&lt;0,"Kekurangan Uang Muka",IF(Q18=0,"Pas","Kelebihan Uang Muka")),""),""))</f>
        <v/>
      </c>
      <c r="D18" s="96"/>
      <c r="E18" s="96"/>
      <c r="F18" s="95" t="str">
        <f>IF(C18="","",":")</f>
        <v/>
      </c>
      <c r="G18" s="97" t="str">
        <f>IF(C18="","",Q18)</f>
        <v/>
      </c>
      <c r="H18" s="97"/>
      <c r="I18" s="98" t="str">
        <f>IF(C18="","",IF(C18="Pas","",IF(C18="Kelebihan Uang muka","Setor Melalui :","Cara Bayar :")))</f>
        <v/>
      </c>
      <c r="J18" s="98"/>
      <c r="K18" s="31" t="str">
        <f>IF(I18="","","Transfer / Cash")</f>
        <v/>
      </c>
      <c r="L18" s="31"/>
      <c r="M18" s="98" t="str">
        <f>IF(M17="","","No.Rekening :")</f>
        <v/>
      </c>
      <c r="N18" s="98"/>
      <c r="O18" s="99" t="str">
        <f>IF(C18="","",IF(G18=0,"",IF(C18="Kelebihan Uang Muka",IF(G5=E42,"156 00233 77510","156 00233 77510"),IF(C18="Jumlah Klaim",O15,O15))))</f>
        <v/>
      </c>
      <c r="P18" s="48"/>
      <c r="Q18" s="100" t="str">
        <f>IF(Q15=2,M29-O29,O29)</f>
        <v/>
      </c>
      <c r="R18" s="67"/>
      <c r="S18" s="42"/>
      <c r="T18" s="42"/>
      <c r="U18" s="42"/>
    </row>
    <row r="19" spans="1:21" x14ac:dyDescent="0.25">
      <c r="B19" s="44"/>
      <c r="C19" s="95" t="str">
        <f>IF(C18="","","Terbilang")</f>
        <v/>
      </c>
      <c r="D19" s="95"/>
      <c r="E19" s="95"/>
      <c r="F19" s="95" t="str">
        <f>IF(C19="","",":")</f>
        <v/>
      </c>
      <c r="G19" s="101" t="str">
        <f>IF(C18="","",IF(G18="","",PROPER(IF(G18=0,"nol",IF(G18&lt;0,"minus ","")&amp;SUBSTITUTE(TRIM(SUBSTITUTE(SUBSTITUTE(SUBSTITUTE(SUBSTITUTE(SUBSTITUTE(SUBSTITUTE(SUBSTITUTE(SUBSTITUTE(SUBSTITUTE(SUBSTITUTE(SUBSTITUTE(SUBSTITUTE(SUBSTITUTE(SUBSTITUTE(SUBSTITUTE(SUBSTITUTE(SUBSTITUTE(SUBSTITUTE(SUBSTITUTE(SUBSTITUTE(SUBSTITUTE(SUBSTITUTE(SUBSTITUTE(SUBSTITUTE(IF(--MID(TEXT(ABS(G18),"000000000000000"),1,3)=0,"",MID(TEXT(ABS(G18),"000000000000000"),1,1)&amp;" ratus "&amp;MID(TEXT(ABS(G18),"000000000000000"),2,1)&amp;" puluh "&amp;MID(TEXT(ABS(G18),"000000000000000"),3,1)&amp;" trilyun ")&amp;IF(--MID(TEXT(ABS(G18),"000000000000000"),4,3)=0,"",MID(TEXT(ABS(G18),"000000000000000"),4,1)&amp;" ratus "&amp;MID(TEXT(ABS(G18),"000000000000000"),5,1)&amp;" puluh "&amp;MID(TEXT(ABS(G18),"000000000000000"),6,1)&amp;" milyar ")&amp;IF(--MID(TEXT(ABS(G18),"000000000000000"),7,3)=0,"",MID(TEXT(ABS(G18),"000000000000000"),7,1)&amp;" ratus "&amp;MID(TEXT(ABS(G18),"000000000000000"),8,1)&amp;" puluh "&amp;MID(TEXT(ABS(G18),"000000000000000"),9,1)&amp;" juta ")&amp;IF(--MID(TEXT(ABS(G18),"000000000000000"),10,3)=0,"",IF(--MID(TEXT(ABS(G18),"000000000000000"),10,3)=1,"*",MID(TEXT(ABS(G18),"000000000000000"),10,1)&amp;" ratus "&amp;MID(TEXT(ABS(G18),"000000000000000"),11,1)&amp;" puluh ")&amp;MID(TEXT(ABS(G18),"000000000000000"),12,1)&amp;" ribu ")&amp;IF(--MID(TEXT(ABS(G18),"000000000000000"),13,3)=0,"",MID(TEXT(ABS(G18),"000000000000000"),13,1)&amp;" ratus "&amp;MID(TEXT(ABS(G18),"000000000000000"),14,1)&amp;" puluh "&amp;MID(TEXT(ABS(G18),"000000000000000"),15,1)),1,"satu"),2,"dua"),3,"tiga"),4,"empat"),5,"lima"),6,"enam"),7,"tujuh"),8,"delapan"),9,"sembilan"),"0 ratus",""),"0 puluh",""),"satu puluh 0","sepuluh"),"satu puluh satu","sebelas"),"satu puluh dua","duabelas"),"satu puluh tiga","tigabelas"),"satu puluh empat","empatbelas"),"satu puluh lima","limabelas"),"satu puluh enam","enambelas"),"satu puluh tujuh","tujuhbelas"),"satu puluh delapan","delapanbelas"),"satu puluh sembilan","sembilanbelas"),"satu ratus","seratus"),"*satu ribu","seribu"),0,""))," "," "))&amp;" rupiah")))</f>
        <v/>
      </c>
      <c r="H19" s="101"/>
      <c r="I19" s="101"/>
      <c r="J19" s="101"/>
      <c r="K19" s="101"/>
      <c r="L19" s="101"/>
      <c r="M19" s="101"/>
      <c r="N19" s="101"/>
      <c r="O19" s="101"/>
      <c r="P19" s="48"/>
      <c r="Q19" s="102"/>
      <c r="R19" s="67"/>
      <c r="S19" s="42"/>
      <c r="T19" s="42"/>
      <c r="U19" s="42"/>
    </row>
    <row r="20" spans="1:21" ht="3" customHeight="1" x14ac:dyDescent="0.25">
      <c r="B20" s="44"/>
      <c r="C20" s="45"/>
      <c r="D20" s="45"/>
      <c r="E20" s="45"/>
      <c r="F20" s="45"/>
      <c r="G20" s="103"/>
      <c r="H20" s="103"/>
      <c r="I20" s="103"/>
      <c r="J20" s="103"/>
      <c r="K20" s="103"/>
      <c r="L20" s="103"/>
      <c r="M20" s="103"/>
      <c r="N20" s="103"/>
      <c r="O20" s="103"/>
      <c r="P20" s="48"/>
      <c r="Q20" s="104"/>
      <c r="R20" s="67"/>
      <c r="S20" s="42"/>
      <c r="T20" s="42"/>
      <c r="U20" s="42"/>
    </row>
    <row r="21" spans="1:21" s="86" customFormat="1" ht="15.75" x14ac:dyDescent="0.25">
      <c r="A21" s="77"/>
      <c r="B21" s="78"/>
      <c r="C21" s="105" t="str">
        <f>IF(L7="-","","Tabel Detail Perhitungan :")</f>
        <v>Tabel Detail Perhitungan :</v>
      </c>
      <c r="D21" s="105"/>
      <c r="E21" s="105"/>
      <c r="F21" s="106"/>
      <c r="G21" s="107"/>
      <c r="H21" s="108" t="s">
        <v>39</v>
      </c>
      <c r="I21" s="108"/>
      <c r="J21" s="108"/>
      <c r="K21" s="108"/>
      <c r="L21" s="109"/>
      <c r="M21" s="110"/>
      <c r="N21" s="110"/>
      <c r="O21" s="111"/>
      <c r="P21" s="82"/>
      <c r="Q21" s="83"/>
      <c r="R21" s="84"/>
      <c r="S21" s="85"/>
      <c r="T21" s="85"/>
      <c r="U21" s="85"/>
    </row>
    <row r="22" spans="1:21" s="120" customFormat="1" ht="15.75" thickBot="1" x14ac:dyDescent="0.3">
      <c r="A22" s="112"/>
      <c r="B22" s="113"/>
      <c r="C22" s="114" t="str">
        <f>IF(G10="x","No.",IF(I10="x","No.",IF(M10="x","No.","")))</f>
        <v/>
      </c>
      <c r="D22" s="114" t="str">
        <f>IF(I10="x","Tanggal Nota",IF(G10="x","",IF(M10="x","Tanggal Nota","")))</f>
        <v/>
      </c>
      <c r="E22" s="115" t="str">
        <f>IF(G10="x","Keterangan",IF(I10="x","Keterangan",IF(M10="x","Keterangan","")))</f>
        <v/>
      </c>
      <c r="F22" s="115"/>
      <c r="G22" s="115"/>
      <c r="H22" s="115"/>
      <c r="I22" s="115"/>
      <c r="J22" s="115"/>
      <c r="K22" s="115"/>
      <c r="L22" s="114" t="str">
        <f>IF(I10="x","No. Bukti",IF(G10="x","",IF(M10="x","No. Bukti","")))</f>
        <v/>
      </c>
      <c r="M22" s="116" t="str">
        <f>IF(I10="x","",IF(G10="x","Total Pengajuan",IF(M10="x","","")))</f>
        <v/>
      </c>
      <c r="N22" s="116"/>
      <c r="O22" s="117" t="str">
        <f>IF(I10="x","Total Realisasi",IF(G10="x","",IF(M10="x","Total Klaim","")))</f>
        <v/>
      </c>
      <c r="P22" s="118"/>
      <c r="Q22" s="112"/>
      <c r="R22" s="119"/>
      <c r="S22" s="119"/>
      <c r="T22" s="119"/>
      <c r="U22" s="119"/>
    </row>
    <row r="23" spans="1:21" ht="3.75" customHeight="1" x14ac:dyDescent="0.25">
      <c r="B23" s="44"/>
      <c r="C23" s="121"/>
      <c r="D23" s="121"/>
      <c r="E23" s="122"/>
      <c r="F23" s="122"/>
      <c r="G23" s="122"/>
      <c r="H23" s="122"/>
      <c r="I23" s="122"/>
      <c r="J23" s="122"/>
      <c r="K23" s="122"/>
      <c r="L23" s="122"/>
      <c r="M23" s="123"/>
      <c r="N23" s="124"/>
      <c r="O23" s="124"/>
      <c r="P23" s="48"/>
      <c r="Q23" s="58"/>
      <c r="R23" s="42"/>
      <c r="S23" s="42"/>
      <c r="T23" s="42"/>
      <c r="U23" s="42"/>
    </row>
    <row r="24" spans="1:21" ht="15.75" thickBot="1" x14ac:dyDescent="0.3">
      <c r="B24" s="44"/>
      <c r="C24" s="125" t="str">
        <f>IF(E24&lt;&gt;"",COUNTA($E$24:E24),"")</f>
        <v/>
      </c>
      <c r="D24" s="6"/>
      <c r="E24" s="28"/>
      <c r="F24" s="29"/>
      <c r="G24" s="29"/>
      <c r="H24" s="29"/>
      <c r="I24" s="29"/>
      <c r="J24" s="29"/>
      <c r="K24" s="30"/>
      <c r="L24" s="34"/>
      <c r="M24" s="26"/>
      <c r="N24" s="27"/>
      <c r="O24" s="7"/>
      <c r="P24" s="48"/>
      <c r="Q24" s="104"/>
      <c r="R24" s="42"/>
      <c r="S24" s="42"/>
      <c r="T24" s="42"/>
      <c r="U24" s="42"/>
    </row>
    <row r="25" spans="1:21" ht="15.75" thickBot="1" x14ac:dyDescent="0.3">
      <c r="B25" s="44"/>
      <c r="C25" s="125" t="str">
        <f>IF(E25&lt;&gt;"",COUNTA($E$24:E25),"")</f>
        <v/>
      </c>
      <c r="D25" s="6"/>
      <c r="E25" s="23"/>
      <c r="F25" s="24"/>
      <c r="G25" s="24"/>
      <c r="H25" s="24"/>
      <c r="I25" s="24"/>
      <c r="J25" s="24"/>
      <c r="K25" s="25"/>
      <c r="L25" s="34"/>
      <c r="M25" s="26"/>
      <c r="N25" s="27"/>
      <c r="O25" s="7"/>
      <c r="P25" s="48"/>
      <c r="Q25" s="58"/>
      <c r="R25" s="42"/>
      <c r="S25" s="42"/>
      <c r="T25" s="42"/>
      <c r="U25" s="42"/>
    </row>
    <row r="26" spans="1:21" ht="15.75" thickBot="1" x14ac:dyDescent="0.3">
      <c r="B26" s="44"/>
      <c r="C26" s="125" t="str">
        <f>IF(E26&lt;&gt;"",COUNTA($E$24:E26),"")</f>
        <v/>
      </c>
      <c r="D26" s="6"/>
      <c r="E26" s="23"/>
      <c r="F26" s="24"/>
      <c r="G26" s="24"/>
      <c r="H26" s="24"/>
      <c r="I26" s="24"/>
      <c r="J26" s="24"/>
      <c r="K26" s="25"/>
      <c r="L26" s="34"/>
      <c r="M26" s="26"/>
      <c r="N26" s="27"/>
      <c r="O26" s="7"/>
      <c r="P26" s="48"/>
      <c r="Q26" s="58"/>
      <c r="R26" s="42"/>
      <c r="S26" s="42"/>
      <c r="T26" s="42"/>
      <c r="U26" s="42"/>
    </row>
    <row r="27" spans="1:21" ht="15.75" thickBot="1" x14ac:dyDescent="0.3">
      <c r="B27" s="44"/>
      <c r="C27" s="125" t="str">
        <f>IF(E27&lt;&gt;"",COUNTA($E$24:E27),"")</f>
        <v/>
      </c>
      <c r="D27" s="6"/>
      <c r="E27" s="23"/>
      <c r="F27" s="24"/>
      <c r="G27" s="24"/>
      <c r="H27" s="24"/>
      <c r="I27" s="24"/>
      <c r="J27" s="24"/>
      <c r="K27" s="25"/>
      <c r="L27" s="34"/>
      <c r="M27" s="26"/>
      <c r="N27" s="27"/>
      <c r="O27" s="7"/>
      <c r="P27" s="48"/>
      <c r="Q27" s="58"/>
      <c r="R27" s="42"/>
      <c r="S27" s="42"/>
      <c r="T27" s="42"/>
      <c r="U27" s="42"/>
    </row>
    <row r="28" spans="1:21" x14ac:dyDescent="0.25">
      <c r="B28" s="44"/>
      <c r="C28" s="125" t="str">
        <f>IF(E28&lt;&gt;"",COUNTA($E$24:E28),"")</f>
        <v/>
      </c>
      <c r="D28" s="8"/>
      <c r="E28" s="18"/>
      <c r="F28" s="19"/>
      <c r="G28" s="19"/>
      <c r="H28" s="19"/>
      <c r="I28" s="19"/>
      <c r="J28" s="19"/>
      <c r="K28" s="20"/>
      <c r="L28" s="35"/>
      <c r="M28" s="21"/>
      <c r="N28" s="22"/>
      <c r="O28" s="9"/>
      <c r="P28" s="48"/>
      <c r="Q28" s="58"/>
      <c r="R28" s="42"/>
      <c r="S28" s="42"/>
      <c r="T28" s="42"/>
      <c r="U28" s="42"/>
    </row>
    <row r="29" spans="1:21" ht="13.5" customHeight="1" thickBot="1" x14ac:dyDescent="0.3">
      <c r="B29" s="44"/>
      <c r="C29" s="115" t="str">
        <f>IF(E22="","","Total")</f>
        <v/>
      </c>
      <c r="D29" s="115"/>
      <c r="E29" s="115"/>
      <c r="F29" s="115"/>
      <c r="G29" s="115"/>
      <c r="H29" s="115"/>
      <c r="I29" s="115"/>
      <c r="J29" s="115"/>
      <c r="K29" s="115"/>
      <c r="L29" s="115"/>
      <c r="M29" s="145" t="str">
        <f>IF(M24="","",SUM(M24:N28))</f>
        <v/>
      </c>
      <c r="N29" s="145"/>
      <c r="O29" s="146" t="str">
        <f>IF(O22="","",SUM(O24:O28))</f>
        <v/>
      </c>
      <c r="P29" s="48"/>
      <c r="Q29" s="58"/>
      <c r="R29" s="42"/>
      <c r="S29" s="42"/>
      <c r="T29" s="42"/>
      <c r="U29" s="42"/>
    </row>
    <row r="30" spans="1:21" ht="3.75" customHeight="1" thickBot="1" x14ac:dyDescent="0.3">
      <c r="B30" s="44"/>
      <c r="C30" s="62"/>
      <c r="D30" s="62"/>
      <c r="E30" s="62"/>
      <c r="F30" s="147"/>
      <c r="G30" s="147"/>
      <c r="H30" s="10"/>
      <c r="I30" s="11"/>
      <c r="J30" s="11"/>
      <c r="K30" s="11"/>
      <c r="L30" s="148"/>
      <c r="M30" s="149"/>
      <c r="N30" s="12"/>
      <c r="O30" s="13"/>
      <c r="P30" s="48"/>
      <c r="R30" s="42"/>
      <c r="S30" s="42"/>
      <c r="T30" s="42"/>
      <c r="U30" s="42"/>
    </row>
    <row r="31" spans="1:21" x14ac:dyDescent="0.25">
      <c r="A31" s="150"/>
      <c r="B31" s="44"/>
      <c r="C31" s="151" t="str">
        <f>IF(M10="x","Penanggung Jawab",IF(I10="x","Penanggung jawab",IF(G10="x","Pemohon,","")))</f>
        <v/>
      </c>
      <c r="D31" s="152"/>
      <c r="E31" s="152"/>
      <c r="F31" s="152"/>
      <c r="G31" s="153"/>
      <c r="H31" s="152" t="str">
        <f>IF(C32="","",IF(C38="Direktur","","Disetujui,"))</f>
        <v/>
      </c>
      <c r="I31" s="152"/>
      <c r="J31" s="152" t="str">
        <f>IF(C32="","",IF(C18="Pas","Diverifikasi",IF(C18="Kelebihan Uang Muka","Diterima oleh,","Dibayarkan,")))</f>
        <v/>
      </c>
      <c r="K31" s="152"/>
      <c r="L31" s="152"/>
      <c r="M31" s="152"/>
      <c r="N31" s="152" t="str">
        <f>IF(C32="","",IF(I10="X","Diketahui, ",IF(M10="x","Diketahui, ","Diterima,")))</f>
        <v/>
      </c>
      <c r="O31" s="207"/>
      <c r="P31" s="155"/>
      <c r="R31" s="42"/>
      <c r="S31" s="42"/>
      <c r="T31" s="42"/>
      <c r="U31" s="42"/>
    </row>
    <row r="32" spans="1:21" x14ac:dyDescent="0.25">
      <c r="B32" s="44"/>
      <c r="C32" s="156" t="str">
        <f>IF(C31="","",G6)</f>
        <v/>
      </c>
      <c r="D32" s="157"/>
      <c r="E32" s="157"/>
      <c r="F32" s="157"/>
      <c r="G32" s="158"/>
      <c r="H32" s="157" t="str">
        <f>IF(H31="","",IF(C38="Direktur","",IF(C32="Purchasing",IF(C38="Staff","Purchasing","BOD"),IF(C38="General Manager","BOD",IF(C38="Manager","BOD",IF(C38="Manager'","Sales &amp; Marketing",IF(C38="National Manager","Sales &amp; Marketing",C32)))))))</f>
        <v/>
      </c>
      <c r="I32" s="157"/>
      <c r="J32" s="159" t="str">
        <f>IF(C32="","","Finance &amp; Accounting")</f>
        <v/>
      </c>
      <c r="K32" s="159"/>
      <c r="L32" s="159"/>
      <c r="M32" s="159"/>
      <c r="N32" s="159" t="str">
        <f>IF(N31="Diketahui, ",J32,C32)</f>
        <v/>
      </c>
      <c r="O32" s="208"/>
      <c r="P32" s="162"/>
      <c r="R32" s="42"/>
      <c r="S32" s="42"/>
      <c r="T32" s="42"/>
      <c r="U32" s="42"/>
    </row>
    <row r="33" spans="1:21" x14ac:dyDescent="0.25">
      <c r="B33" s="44"/>
      <c r="C33" s="163"/>
      <c r="D33" s="164"/>
      <c r="E33" s="164"/>
      <c r="F33" s="164"/>
      <c r="G33" s="165"/>
      <c r="H33" s="159"/>
      <c r="I33" s="159"/>
      <c r="J33" s="211"/>
      <c r="K33" s="211"/>
      <c r="L33" s="211"/>
      <c r="M33" s="211"/>
      <c r="N33" s="159"/>
      <c r="O33" s="208"/>
      <c r="P33" s="48"/>
      <c r="R33" s="42"/>
      <c r="S33" s="42"/>
      <c r="T33" s="42"/>
      <c r="U33" s="42"/>
    </row>
    <row r="34" spans="1:21" ht="4.5" customHeight="1" x14ac:dyDescent="0.25">
      <c r="B34" s="44"/>
      <c r="C34" s="163"/>
      <c r="D34" s="164"/>
      <c r="E34" s="164"/>
      <c r="F34" s="164"/>
      <c r="G34" s="165"/>
      <c r="H34" s="159"/>
      <c r="I34" s="159"/>
      <c r="J34" s="211"/>
      <c r="K34" s="211"/>
      <c r="L34" s="211"/>
      <c r="M34" s="211"/>
      <c r="N34" s="159"/>
      <c r="O34" s="208"/>
      <c r="P34" s="48"/>
      <c r="R34" s="42"/>
      <c r="S34" s="42"/>
      <c r="T34" s="42"/>
      <c r="U34" s="42"/>
    </row>
    <row r="35" spans="1:21" x14ac:dyDescent="0.25">
      <c r="B35" s="44"/>
      <c r="C35" s="163"/>
      <c r="D35" s="164"/>
      <c r="E35" s="164"/>
      <c r="F35" s="164"/>
      <c r="G35" s="165"/>
      <c r="H35" s="159"/>
      <c r="I35" s="159"/>
      <c r="J35" s="211"/>
      <c r="K35" s="211"/>
      <c r="L35" s="211"/>
      <c r="M35" s="211"/>
      <c r="N35" s="159"/>
      <c r="O35" s="208"/>
      <c r="P35" s="48"/>
      <c r="R35" s="42"/>
      <c r="S35" s="42"/>
      <c r="T35" s="42"/>
      <c r="U35" s="42"/>
    </row>
    <row r="36" spans="1:21" x14ac:dyDescent="0.25">
      <c r="B36" s="44"/>
      <c r="C36" s="163"/>
      <c r="D36" s="164"/>
      <c r="E36" s="164"/>
      <c r="F36" s="164"/>
      <c r="G36" s="165"/>
      <c r="H36" s="159"/>
      <c r="I36" s="159"/>
      <c r="J36" s="211"/>
      <c r="K36" s="211"/>
      <c r="L36" s="211"/>
      <c r="M36" s="211"/>
      <c r="N36" s="159"/>
      <c r="O36" s="208"/>
      <c r="P36" s="48"/>
      <c r="R36" s="42"/>
      <c r="S36" s="42"/>
      <c r="T36" s="42"/>
      <c r="U36" s="42"/>
    </row>
    <row r="37" spans="1:21" s="120" customFormat="1" x14ac:dyDescent="0.25">
      <c r="A37" s="166"/>
      <c r="B37" s="167"/>
      <c r="C37" s="168" t="str">
        <f>IF(C32="","",""&amp;("( "&amp;G7&amp;" )")&amp;"")</f>
        <v/>
      </c>
      <c r="D37" s="169"/>
      <c r="E37" s="169"/>
      <c r="F37" s="169"/>
      <c r="G37" s="170"/>
      <c r="H37" s="169" t="str">
        <f>IF(C32="","",IF(C32="BOD","","(…....................)"))</f>
        <v/>
      </c>
      <c r="I37" s="169"/>
      <c r="J37" s="169" t="str">
        <f>IF(C32="","","(…....................)")</f>
        <v/>
      </c>
      <c r="K37" s="169"/>
      <c r="L37" s="169"/>
      <c r="M37" s="169"/>
      <c r="N37" s="169" t="str">
        <f>IF(C32="","","(…....................)")</f>
        <v/>
      </c>
      <c r="O37" s="209"/>
      <c r="P37" s="172"/>
      <c r="Q37" s="119"/>
      <c r="R37" s="119"/>
      <c r="S37" s="119"/>
      <c r="T37" s="119"/>
      <c r="U37" s="119"/>
    </row>
    <row r="38" spans="1:21" ht="15.75" thickBot="1" x14ac:dyDescent="0.3">
      <c r="A38" s="67"/>
      <c r="B38" s="173"/>
      <c r="C38" s="174" t="str">
        <f>IF(C31="","",IF(Q7="",G8,Q7))</f>
        <v/>
      </c>
      <c r="D38" s="175"/>
      <c r="E38" s="175"/>
      <c r="F38" s="175"/>
      <c r="G38" s="176"/>
      <c r="H38" s="177" t="str">
        <f>IF(H31="","",IF(C38="Direktur","",IF(C32="Purchasing",IF(C38="Staff","Supervisor","Direktur"),IF(C38="Manager'","General manager",IF(C38="Direktur","",IF(C38="General Manager","Direktur",IF(C38="Jr. Manager","Direktur",IF(C38="Manager","Direktur",IF(C38="Regional Manager","National Manager",IF(C38="Area Sales Mgr","National Manager",IF(C38="Area Sales Spv","National Manager",IF(C38="Area Sales","National Manager",IF(C38="Delivery Collector","National Manager",IF(C38="National Manager","General Manager","Manager"))))))))))))))</f>
        <v/>
      </c>
      <c r="I38" s="177"/>
      <c r="J38" s="177" t="str">
        <f>IF(C32="","","Controller ")</f>
        <v/>
      </c>
      <c r="K38" s="177"/>
      <c r="L38" s="177"/>
      <c r="M38" s="177"/>
      <c r="N38" s="177" t="str">
        <f>IF(N31="Diketahui, ","Manager",C38)</f>
        <v/>
      </c>
      <c r="O38" s="210"/>
      <c r="P38" s="155"/>
      <c r="R38" s="42"/>
      <c r="S38" s="42"/>
      <c r="T38" s="42"/>
      <c r="U38" s="42"/>
    </row>
    <row r="39" spans="1:21" ht="6.75" customHeight="1" thickBot="1" x14ac:dyDescent="0.3">
      <c r="A39" s="36" t="s">
        <v>4</v>
      </c>
      <c r="B39" s="180"/>
      <c r="C39" s="181"/>
      <c r="D39" s="181"/>
      <c r="E39" s="181"/>
      <c r="F39" s="182"/>
      <c r="G39" s="182"/>
      <c r="H39" s="182"/>
      <c r="I39" s="182"/>
      <c r="J39" s="182"/>
      <c r="K39" s="182"/>
      <c r="L39" s="183"/>
      <c r="M39" s="183"/>
      <c r="N39" s="183"/>
      <c r="O39" s="183"/>
      <c r="P39" s="184"/>
      <c r="R39" s="42"/>
      <c r="S39" s="42"/>
      <c r="T39" s="42"/>
      <c r="U39" s="42"/>
    </row>
    <row r="40" spans="1:21" ht="6.75" customHeight="1" thickTop="1" x14ac:dyDescent="0.25">
      <c r="B40" s="185"/>
      <c r="C40" s="185"/>
      <c r="D40" s="185"/>
      <c r="E40" s="185"/>
      <c r="F40" s="186"/>
      <c r="G40" s="186"/>
      <c r="H40" s="186"/>
      <c r="I40" s="186"/>
      <c r="J40" s="186"/>
      <c r="K40" s="186"/>
      <c r="L40" s="38"/>
      <c r="M40" s="38"/>
      <c r="N40" s="38"/>
      <c r="O40" s="38"/>
      <c r="P40" s="38"/>
      <c r="R40" s="42"/>
      <c r="S40" s="42"/>
      <c r="T40" s="42"/>
      <c r="U40" s="42"/>
    </row>
    <row r="41" spans="1:21" s="42" customFormat="1" x14ac:dyDescent="0.25">
      <c r="A41" s="36" t="s">
        <v>8</v>
      </c>
      <c r="B41" s="187"/>
      <c r="C41" s="187"/>
      <c r="D41" s="187"/>
      <c r="E41" s="188"/>
      <c r="F41" s="187"/>
      <c r="G41" s="187"/>
      <c r="H41" s="187"/>
      <c r="I41" s="187"/>
      <c r="J41" s="189"/>
      <c r="K41" s="189"/>
      <c r="L41" s="189"/>
      <c r="M41" s="189"/>
      <c r="N41" s="189"/>
      <c r="O41" s="189"/>
      <c r="P41" s="189"/>
    </row>
    <row r="42" spans="1:21" s="42" customFormat="1" x14ac:dyDescent="0.25">
      <c r="A42" s="36" t="s">
        <v>9</v>
      </c>
      <c r="B42" s="36"/>
      <c r="C42" s="36"/>
      <c r="D42" s="36"/>
      <c r="E42" s="36" t="s">
        <v>1</v>
      </c>
      <c r="F42" s="36"/>
      <c r="G42" s="36"/>
      <c r="H42" s="36"/>
      <c r="I42" s="36"/>
      <c r="J42" s="67"/>
      <c r="K42" s="67"/>
      <c r="L42" s="67"/>
      <c r="M42" s="67"/>
      <c r="N42" s="67"/>
      <c r="O42" s="67"/>
      <c r="P42" s="67"/>
    </row>
    <row r="43" spans="1:21" s="42" customFormat="1" x14ac:dyDescent="0.25">
      <c r="A43" s="190" t="s">
        <v>4</v>
      </c>
      <c r="B43" s="190"/>
      <c r="C43" s="191"/>
      <c r="D43" s="192"/>
      <c r="E43" s="192" t="s">
        <v>10</v>
      </c>
      <c r="F43" s="36"/>
      <c r="G43" s="36"/>
      <c r="H43" s="36"/>
      <c r="I43" s="36"/>
      <c r="J43" s="67"/>
      <c r="K43" s="67"/>
      <c r="L43" s="67"/>
      <c r="M43" s="67"/>
      <c r="N43" s="67"/>
      <c r="O43" s="67"/>
      <c r="P43" s="67"/>
    </row>
    <row r="44" spans="1:21" s="42" customFormat="1" x14ac:dyDescent="0.25">
      <c r="A44" s="190" t="s">
        <v>5</v>
      </c>
      <c r="B44" s="190"/>
      <c r="C44" s="191"/>
      <c r="D44" s="192"/>
      <c r="E44" s="192" t="s">
        <v>11</v>
      </c>
      <c r="F44" s="58"/>
      <c r="G44" s="36"/>
      <c r="H44" s="36"/>
      <c r="I44" s="36"/>
      <c r="J44" s="67"/>
      <c r="K44" s="67"/>
      <c r="L44" s="67"/>
      <c r="M44" s="67"/>
      <c r="N44" s="67"/>
      <c r="O44" s="67"/>
      <c r="P44" s="67"/>
      <c r="T44" s="67"/>
    </row>
    <row r="45" spans="1:21" s="42" customFormat="1" x14ac:dyDescent="0.25">
      <c r="A45" s="193" t="s">
        <v>4</v>
      </c>
      <c r="B45" s="190"/>
      <c r="C45" s="191"/>
      <c r="D45" s="192"/>
      <c r="E45" s="192"/>
      <c r="F45" s="58"/>
      <c r="G45" s="36"/>
      <c r="H45" s="36"/>
      <c r="I45" s="36"/>
      <c r="J45" s="67"/>
      <c r="K45" s="67"/>
      <c r="L45" s="67"/>
      <c r="M45" s="67"/>
      <c r="N45" s="67"/>
      <c r="O45" s="67"/>
      <c r="P45" s="67"/>
    </row>
    <row r="46" spans="1:21" s="42" customFormat="1" x14ac:dyDescent="0.25">
      <c r="A46" s="194" t="s">
        <v>12</v>
      </c>
      <c r="B46" s="195"/>
      <c r="C46" s="191"/>
      <c r="D46" s="192"/>
      <c r="E46" s="192"/>
      <c r="F46" s="192" t="s">
        <v>7</v>
      </c>
      <c r="G46" s="36"/>
      <c r="H46" s="36"/>
      <c r="I46" s="36"/>
      <c r="J46" s="67"/>
      <c r="K46" s="67"/>
      <c r="L46" s="67"/>
      <c r="M46" s="67"/>
      <c r="N46" s="67"/>
      <c r="O46" s="67"/>
      <c r="P46" s="67"/>
    </row>
    <row r="47" spans="1:21" s="42" customFormat="1" x14ac:dyDescent="0.25">
      <c r="A47" s="193" t="s">
        <v>14</v>
      </c>
      <c r="B47" s="190"/>
      <c r="C47" s="191"/>
      <c r="D47" s="192"/>
      <c r="E47" s="192"/>
      <c r="F47" s="192" t="s">
        <v>27</v>
      </c>
      <c r="G47" s="36"/>
      <c r="H47" s="36"/>
      <c r="I47" s="36"/>
      <c r="J47" s="67"/>
      <c r="K47" s="67"/>
      <c r="L47" s="67"/>
      <c r="M47" s="67"/>
      <c r="N47" s="67"/>
      <c r="O47" s="67"/>
      <c r="P47" s="67"/>
    </row>
    <row r="48" spans="1:21" s="42" customFormat="1" x14ac:dyDescent="0.25">
      <c r="A48" s="193" t="s">
        <v>15</v>
      </c>
      <c r="B48" s="190"/>
      <c r="C48" s="191"/>
      <c r="D48" s="192"/>
      <c r="E48" s="192"/>
      <c r="F48" s="192" t="s">
        <v>26</v>
      </c>
      <c r="G48" s="36"/>
      <c r="H48" s="36"/>
      <c r="I48" s="36"/>
      <c r="J48" s="67"/>
      <c r="K48" s="67"/>
      <c r="L48" s="67"/>
      <c r="M48" s="67"/>
      <c r="N48" s="67"/>
      <c r="O48" s="67"/>
      <c r="P48" s="67"/>
    </row>
    <row r="49" spans="1:20" s="42" customFormat="1" x14ac:dyDescent="0.25">
      <c r="A49" s="193" t="s">
        <v>2</v>
      </c>
      <c r="B49" s="190"/>
      <c r="C49" s="191"/>
      <c r="D49" s="192"/>
      <c r="E49" s="192"/>
      <c r="F49" s="58"/>
      <c r="G49" s="36"/>
      <c r="H49" s="36"/>
      <c r="I49" s="36"/>
      <c r="J49" s="67"/>
      <c r="K49" s="67"/>
      <c r="L49" s="67"/>
      <c r="M49" s="67"/>
      <c r="N49" s="67"/>
      <c r="O49" s="67"/>
      <c r="P49" s="67"/>
    </row>
    <row r="50" spans="1:20" s="42" customFormat="1" x14ac:dyDescent="0.25">
      <c r="A50" s="193" t="s">
        <v>29</v>
      </c>
      <c r="B50" s="190"/>
      <c r="C50" s="191"/>
      <c r="D50" s="192"/>
      <c r="E50" s="192"/>
      <c r="F50" s="36"/>
      <c r="G50" s="36"/>
      <c r="H50" s="36"/>
      <c r="I50" s="36"/>
      <c r="J50" s="67"/>
      <c r="K50" s="67"/>
      <c r="L50" s="67"/>
      <c r="M50" s="67"/>
      <c r="N50" s="67"/>
      <c r="O50" s="67"/>
      <c r="P50" s="67"/>
    </row>
    <row r="51" spans="1:20" s="42" customFormat="1" x14ac:dyDescent="0.25">
      <c r="A51" s="196" t="s">
        <v>16</v>
      </c>
      <c r="B51" s="190"/>
      <c r="C51" s="191"/>
      <c r="D51" s="192"/>
      <c r="E51" s="192"/>
      <c r="F51" s="36"/>
      <c r="G51" s="36"/>
      <c r="H51" s="36"/>
      <c r="I51" s="36"/>
      <c r="J51" s="67"/>
      <c r="K51" s="67"/>
      <c r="L51" s="67"/>
      <c r="M51" s="67"/>
      <c r="N51" s="67"/>
      <c r="O51" s="67"/>
      <c r="P51" s="67"/>
    </row>
    <row r="52" spans="1:20" s="42" customFormat="1" x14ac:dyDescent="0.25">
      <c r="A52" s="193" t="s">
        <v>13</v>
      </c>
      <c r="B52" s="190"/>
      <c r="C52" s="191"/>
      <c r="D52" s="192"/>
      <c r="E52" s="192"/>
      <c r="F52" s="58"/>
      <c r="G52" s="36"/>
      <c r="H52" s="36"/>
      <c r="I52" s="36"/>
      <c r="J52" s="67"/>
      <c r="K52" s="67"/>
      <c r="L52" s="67"/>
      <c r="M52" s="67"/>
      <c r="N52" s="67"/>
      <c r="O52" s="67"/>
      <c r="P52" s="67"/>
      <c r="R52" s="67"/>
      <c r="S52" s="67"/>
      <c r="T52" s="67"/>
    </row>
    <row r="53" spans="1:20" s="42" customFormat="1" x14ac:dyDescent="0.25">
      <c r="A53" s="193" t="s">
        <v>30</v>
      </c>
      <c r="B53" s="190"/>
      <c r="C53" s="191"/>
      <c r="D53" s="192"/>
      <c r="E53" s="192"/>
      <c r="F53" s="58"/>
      <c r="G53" s="36"/>
      <c r="H53" s="36"/>
      <c r="I53" s="36"/>
      <c r="J53" s="67"/>
      <c r="K53" s="67"/>
      <c r="L53" s="67"/>
      <c r="M53" s="67"/>
      <c r="N53" s="67"/>
      <c r="O53" s="67"/>
      <c r="P53" s="67"/>
      <c r="R53" s="67"/>
      <c r="S53" s="67"/>
      <c r="T53" s="67"/>
    </row>
    <row r="54" spans="1:20" s="42" customFormat="1" x14ac:dyDescent="0.25">
      <c r="A54" s="193" t="s">
        <v>31</v>
      </c>
      <c r="B54" s="197"/>
      <c r="C54" s="191"/>
      <c r="D54" s="192"/>
      <c r="E54" s="192"/>
      <c r="F54" s="58"/>
      <c r="G54" s="36"/>
      <c r="H54" s="36"/>
      <c r="I54" s="36"/>
      <c r="J54" s="67"/>
      <c r="K54" s="67"/>
      <c r="L54" s="67"/>
      <c r="M54" s="67"/>
      <c r="N54" s="67"/>
      <c r="O54" s="67"/>
      <c r="P54" s="67"/>
      <c r="R54" s="67"/>
      <c r="S54" s="67"/>
      <c r="T54" s="67"/>
    </row>
    <row r="55" spans="1:20" s="42" customFormat="1" x14ac:dyDescent="0.25">
      <c r="A55" s="193" t="s">
        <v>32</v>
      </c>
      <c r="B55" s="190"/>
      <c r="C55" s="191"/>
      <c r="D55" s="192"/>
      <c r="E55" s="192"/>
      <c r="F55" s="58"/>
      <c r="G55" s="36"/>
      <c r="H55" s="36"/>
      <c r="I55" s="36"/>
      <c r="J55" s="67"/>
      <c r="K55" s="67"/>
      <c r="L55" s="67"/>
      <c r="M55" s="67"/>
      <c r="N55" s="67"/>
      <c r="O55" s="67"/>
      <c r="P55" s="67"/>
      <c r="R55" s="67"/>
      <c r="S55" s="67"/>
      <c r="T55" s="67"/>
    </row>
    <row r="56" spans="1:20" s="42" customFormat="1" x14ac:dyDescent="0.25">
      <c r="A56" s="193" t="s">
        <v>33</v>
      </c>
      <c r="B56" s="195"/>
      <c r="C56" s="191"/>
      <c r="D56" s="192"/>
      <c r="E56" s="192"/>
      <c r="F56" s="36"/>
      <c r="G56" s="36"/>
      <c r="H56" s="36"/>
      <c r="I56" s="36"/>
      <c r="J56" s="67"/>
      <c r="K56" s="67"/>
      <c r="L56" s="67"/>
      <c r="M56" s="67"/>
      <c r="N56" s="67"/>
      <c r="O56" s="67"/>
      <c r="P56" s="67"/>
      <c r="R56" s="67"/>
      <c r="S56" s="67"/>
      <c r="T56" s="67"/>
    </row>
    <row r="57" spans="1:20" s="42" customFormat="1" x14ac:dyDescent="0.25">
      <c r="A57" s="193" t="s">
        <v>34</v>
      </c>
      <c r="B57" s="190"/>
      <c r="C57" s="191"/>
      <c r="D57" s="192"/>
      <c r="E57" s="192"/>
      <c r="F57" s="36"/>
      <c r="G57" s="36"/>
      <c r="H57" s="36"/>
      <c r="I57" s="36"/>
      <c r="J57" s="67"/>
      <c r="K57" s="67"/>
      <c r="L57" s="67"/>
      <c r="M57" s="67"/>
      <c r="N57" s="67"/>
      <c r="O57" s="67"/>
      <c r="P57" s="67"/>
      <c r="R57" s="67"/>
      <c r="S57" s="67"/>
      <c r="T57" s="67"/>
    </row>
    <row r="58" spans="1:20" s="42" customFormat="1" x14ac:dyDescent="0.25">
      <c r="A58" s="196"/>
      <c r="B58" s="190"/>
      <c r="C58" s="191"/>
      <c r="D58" s="192"/>
      <c r="E58" s="192"/>
      <c r="F58" s="36"/>
      <c r="G58" s="36"/>
      <c r="H58" s="36"/>
      <c r="I58" s="36"/>
      <c r="J58" s="67"/>
      <c r="K58" s="67"/>
      <c r="L58" s="67"/>
      <c r="M58" s="67"/>
      <c r="N58" s="67"/>
      <c r="O58" s="67"/>
      <c r="P58" s="67"/>
      <c r="R58" s="67"/>
      <c r="S58" s="67"/>
      <c r="T58" s="14"/>
    </row>
    <row r="59" spans="1:20" s="42" customFormat="1" x14ac:dyDescent="0.25">
      <c r="A59" s="198" t="s">
        <v>4</v>
      </c>
      <c r="B59" s="190"/>
      <c r="C59" s="191"/>
      <c r="D59" s="192"/>
      <c r="E59" s="192"/>
      <c r="F59" s="36"/>
      <c r="G59" s="36"/>
      <c r="H59" s="36"/>
      <c r="I59" s="36"/>
      <c r="J59" s="67"/>
      <c r="K59" s="67"/>
      <c r="L59" s="67"/>
      <c r="M59" s="67"/>
      <c r="N59" s="67"/>
      <c r="O59" s="67"/>
      <c r="P59" s="67"/>
      <c r="R59" s="67"/>
      <c r="S59" s="67"/>
      <c r="T59" s="14"/>
    </row>
    <row r="60" spans="1:20" s="42" customFormat="1" x14ac:dyDescent="0.25">
      <c r="A60" s="199" t="s">
        <v>16</v>
      </c>
      <c r="B60" s="190"/>
      <c r="C60" s="191"/>
      <c r="D60" s="192"/>
      <c r="E60" s="192"/>
      <c r="F60" s="36"/>
      <c r="G60" s="36"/>
      <c r="H60" s="36"/>
      <c r="I60" s="36"/>
      <c r="J60" s="67"/>
      <c r="K60" s="67"/>
      <c r="L60" s="67"/>
      <c r="M60" s="67"/>
      <c r="N60" s="67"/>
      <c r="O60" s="67"/>
      <c r="P60" s="67"/>
      <c r="R60" s="67"/>
      <c r="S60" s="67"/>
      <c r="T60" s="14"/>
    </row>
    <row r="61" spans="1:20" s="42" customFormat="1" x14ac:dyDescent="0.25">
      <c r="A61" s="193" t="s">
        <v>4</v>
      </c>
      <c r="B61" s="190"/>
      <c r="C61" s="191"/>
      <c r="D61" s="192"/>
      <c r="E61" s="192"/>
      <c r="F61" s="36"/>
      <c r="G61" s="36"/>
      <c r="H61" s="36"/>
      <c r="I61" s="36"/>
      <c r="J61" s="67"/>
      <c r="K61" s="67"/>
      <c r="L61" s="67"/>
      <c r="M61" s="67"/>
      <c r="N61" s="67"/>
      <c r="O61" s="67"/>
      <c r="P61" s="67"/>
      <c r="R61" s="67"/>
      <c r="S61" s="67"/>
      <c r="T61" s="14"/>
    </row>
    <row r="62" spans="1:20" s="42" customFormat="1" x14ac:dyDescent="0.25">
      <c r="A62" s="194" t="s">
        <v>18</v>
      </c>
      <c r="B62" s="190"/>
      <c r="C62" s="191"/>
      <c r="D62" s="192"/>
      <c r="E62" s="192"/>
      <c r="F62" s="36"/>
      <c r="G62" s="36"/>
      <c r="H62" s="36"/>
      <c r="I62" s="36"/>
      <c r="J62" s="67"/>
      <c r="K62" s="67"/>
      <c r="L62" s="67"/>
      <c r="M62" s="67"/>
      <c r="N62" s="67"/>
      <c r="O62" s="67"/>
      <c r="P62" s="67"/>
      <c r="R62" s="67"/>
      <c r="S62" s="67"/>
      <c r="T62" s="14"/>
    </row>
    <row r="63" spans="1:20" s="42" customFormat="1" x14ac:dyDescent="0.25">
      <c r="A63" s="193" t="s">
        <v>19</v>
      </c>
      <c r="B63" s="190"/>
      <c r="C63" s="191"/>
      <c r="D63" s="192"/>
      <c r="E63" s="192"/>
      <c r="F63" s="36"/>
      <c r="G63" s="36"/>
      <c r="H63" s="36"/>
      <c r="I63" s="36"/>
      <c r="J63" s="67"/>
      <c r="K63" s="67"/>
      <c r="L63" s="67"/>
      <c r="M63" s="67"/>
      <c r="N63" s="67"/>
      <c r="O63" s="67"/>
      <c r="P63" s="67"/>
      <c r="R63" s="67"/>
      <c r="S63" s="67"/>
      <c r="T63" s="14"/>
    </row>
    <row r="64" spans="1:20" s="42" customFormat="1" x14ac:dyDescent="0.25">
      <c r="A64" s="193" t="s">
        <v>20</v>
      </c>
      <c r="B64" s="190"/>
      <c r="C64" s="191"/>
      <c r="D64" s="192"/>
      <c r="E64" s="192"/>
      <c r="F64" s="36"/>
      <c r="G64" s="36"/>
      <c r="H64" s="36"/>
      <c r="I64" s="36"/>
      <c r="J64" s="67"/>
      <c r="K64" s="67"/>
      <c r="L64" s="67"/>
      <c r="M64" s="67"/>
      <c r="N64" s="67"/>
      <c r="O64" s="67"/>
      <c r="P64" s="67"/>
      <c r="R64" s="67"/>
      <c r="S64" s="67"/>
      <c r="T64" s="14"/>
    </row>
    <row r="65" spans="1:20" s="42" customFormat="1" x14ac:dyDescent="0.25">
      <c r="A65" s="193" t="s">
        <v>35</v>
      </c>
      <c r="B65" s="200"/>
      <c r="C65" s="191"/>
      <c r="D65" s="192"/>
      <c r="E65" s="192"/>
      <c r="F65" s="36"/>
      <c r="G65" s="36"/>
      <c r="H65" s="36"/>
      <c r="I65" s="36"/>
      <c r="J65" s="67"/>
      <c r="K65" s="67"/>
      <c r="L65" s="67"/>
      <c r="M65" s="67"/>
      <c r="N65" s="67"/>
      <c r="O65" s="67"/>
      <c r="P65" s="67"/>
      <c r="R65" s="67"/>
      <c r="S65" s="67"/>
      <c r="T65" s="67"/>
    </row>
    <row r="66" spans="1:20" s="42" customFormat="1" x14ac:dyDescent="0.25">
      <c r="A66" s="193" t="s">
        <v>21</v>
      </c>
      <c r="B66" s="190"/>
      <c r="C66" s="191"/>
      <c r="D66" s="192"/>
      <c r="E66" s="192"/>
      <c r="F66" s="36"/>
      <c r="G66" s="36"/>
      <c r="H66" s="36"/>
      <c r="I66" s="36"/>
      <c r="J66" s="67"/>
      <c r="K66" s="67"/>
      <c r="L66" s="67"/>
      <c r="M66" s="67"/>
      <c r="N66" s="67"/>
      <c r="O66" s="67"/>
      <c r="P66" s="67"/>
      <c r="R66" s="67"/>
      <c r="S66" s="67"/>
      <c r="T66" s="67"/>
    </row>
    <row r="67" spans="1:20" s="42" customFormat="1" x14ac:dyDescent="0.25">
      <c r="A67" s="193" t="s">
        <v>22</v>
      </c>
      <c r="B67" s="190"/>
      <c r="C67" s="191"/>
      <c r="D67" s="192"/>
      <c r="E67" s="192"/>
      <c r="F67" s="36"/>
      <c r="G67" s="36"/>
      <c r="H67" s="36"/>
      <c r="I67" s="36"/>
      <c r="J67" s="67"/>
      <c r="K67" s="67"/>
      <c r="L67" s="67"/>
      <c r="M67" s="67"/>
      <c r="N67" s="67"/>
      <c r="O67" s="67"/>
      <c r="P67" s="67"/>
      <c r="R67" s="67"/>
      <c r="S67" s="67"/>
      <c r="T67" s="67"/>
    </row>
    <row r="68" spans="1:20" s="42" customFormat="1" x14ac:dyDescent="0.25">
      <c r="A68" s="193" t="s">
        <v>23</v>
      </c>
      <c r="B68" s="190"/>
      <c r="C68" s="191"/>
      <c r="D68" s="192"/>
      <c r="E68" s="192"/>
      <c r="F68" s="36"/>
      <c r="G68" s="36"/>
      <c r="H68" s="36"/>
      <c r="I68" s="36"/>
      <c r="J68" s="67"/>
      <c r="K68" s="67"/>
      <c r="L68" s="67"/>
      <c r="M68" s="67"/>
      <c r="N68" s="67"/>
      <c r="O68" s="67"/>
      <c r="P68" s="67"/>
      <c r="R68" s="67"/>
      <c r="S68" s="67"/>
      <c r="T68" s="67"/>
    </row>
    <row r="69" spans="1:20" s="42" customFormat="1" x14ac:dyDescent="0.25">
      <c r="A69" s="193" t="s">
        <v>24</v>
      </c>
      <c r="B69" s="190"/>
      <c r="C69" s="191"/>
      <c r="D69" s="192"/>
      <c r="E69" s="192"/>
      <c r="F69" s="36"/>
      <c r="G69" s="36"/>
      <c r="H69" s="36"/>
      <c r="I69" s="36"/>
      <c r="J69" s="67"/>
      <c r="K69" s="67"/>
      <c r="L69" s="67"/>
      <c r="M69" s="67"/>
      <c r="N69" s="67"/>
      <c r="O69" s="67"/>
      <c r="P69" s="67"/>
      <c r="R69" s="67"/>
      <c r="S69" s="67"/>
      <c r="T69" s="67"/>
    </row>
    <row r="70" spans="1:20" s="42" customFormat="1" x14ac:dyDescent="0.25">
      <c r="A70" s="193" t="s">
        <v>25</v>
      </c>
      <c r="B70" s="190"/>
      <c r="C70" s="191"/>
      <c r="D70" s="192"/>
      <c r="E70" s="192"/>
      <c r="F70" s="36"/>
      <c r="G70" s="36"/>
      <c r="H70" s="36"/>
      <c r="I70" s="36"/>
      <c r="J70" s="67"/>
      <c r="K70" s="67"/>
      <c r="L70" s="67"/>
      <c r="M70" s="67"/>
      <c r="N70" s="67"/>
      <c r="O70" s="67"/>
      <c r="P70" s="67"/>
      <c r="R70" s="67"/>
      <c r="S70" s="67"/>
      <c r="T70" s="67"/>
    </row>
    <row r="71" spans="1:20" s="42" customFormat="1" x14ac:dyDescent="0.25">
      <c r="A71" s="193" t="s">
        <v>3</v>
      </c>
      <c r="B71" s="195"/>
      <c r="C71" s="191"/>
      <c r="D71" s="192"/>
      <c r="E71" s="192"/>
      <c r="F71" s="36"/>
      <c r="G71" s="36"/>
      <c r="H71" s="36"/>
      <c r="I71" s="36"/>
      <c r="J71" s="67"/>
      <c r="K71" s="67"/>
      <c r="L71" s="67"/>
      <c r="M71" s="67"/>
      <c r="N71" s="67"/>
      <c r="O71" s="67"/>
      <c r="P71" s="67"/>
      <c r="R71" s="67"/>
      <c r="S71" s="67"/>
      <c r="T71" s="67"/>
    </row>
    <row r="72" spans="1:20" s="42" customFormat="1" x14ac:dyDescent="0.25">
      <c r="A72" s="201" t="s">
        <v>4</v>
      </c>
      <c r="B72" s="191"/>
      <c r="C72" s="191"/>
      <c r="D72" s="192"/>
      <c r="E72" s="192"/>
      <c r="F72" s="36"/>
      <c r="G72" s="36"/>
      <c r="H72" s="36"/>
      <c r="I72" s="36"/>
      <c r="J72" s="67"/>
      <c r="K72" s="67"/>
      <c r="L72" s="67"/>
      <c r="M72" s="67"/>
      <c r="N72" s="67"/>
      <c r="O72" s="67"/>
      <c r="P72" s="67"/>
    </row>
    <row r="73" spans="1:20" s="42" customFormat="1" x14ac:dyDescent="0.25">
      <c r="A73" s="193" t="s">
        <v>36</v>
      </c>
      <c r="B73" s="191"/>
      <c r="C73" s="191"/>
      <c r="D73" s="192"/>
      <c r="E73" s="192"/>
      <c r="F73" s="36"/>
      <c r="G73" s="36"/>
      <c r="H73" s="36"/>
      <c r="I73" s="36"/>
      <c r="J73" s="67"/>
      <c r="K73" s="67"/>
      <c r="L73" s="67"/>
      <c r="M73" s="67"/>
      <c r="N73" s="67"/>
      <c r="O73" s="67"/>
      <c r="P73" s="67"/>
    </row>
    <row r="74" spans="1:20" s="42" customFormat="1" x14ac:dyDescent="0.25">
      <c r="A74" s="193" t="s">
        <v>37</v>
      </c>
      <c r="B74" s="191"/>
      <c r="C74" s="191"/>
      <c r="D74" s="192"/>
      <c r="E74" s="192"/>
      <c r="F74" s="36"/>
      <c r="G74" s="36"/>
      <c r="H74" s="36"/>
      <c r="I74" s="36"/>
      <c r="J74" s="67"/>
      <c r="K74" s="67"/>
      <c r="L74" s="67"/>
      <c r="M74" s="67"/>
      <c r="N74" s="67"/>
      <c r="O74" s="67"/>
      <c r="P74" s="67"/>
    </row>
    <row r="75" spans="1:20" s="42" customFormat="1" x14ac:dyDescent="0.25">
      <c r="A75" s="193" t="s">
        <v>17</v>
      </c>
      <c r="B75" s="191"/>
      <c r="C75" s="191"/>
      <c r="D75" s="192"/>
      <c r="E75" s="192"/>
      <c r="F75" s="36"/>
      <c r="G75" s="36"/>
      <c r="H75" s="36"/>
      <c r="I75" s="36"/>
      <c r="J75" s="67"/>
      <c r="K75" s="67"/>
      <c r="L75" s="67"/>
      <c r="M75" s="67"/>
      <c r="N75" s="67"/>
      <c r="O75" s="67"/>
      <c r="P75" s="67"/>
    </row>
    <row r="76" spans="1:20" s="42" customFormat="1" x14ac:dyDescent="0.25">
      <c r="A76" s="193" t="s">
        <v>38</v>
      </c>
      <c r="B76" s="191"/>
      <c r="C76" s="191"/>
      <c r="D76" s="192"/>
      <c r="E76" s="192"/>
      <c r="F76" s="36"/>
      <c r="G76" s="36"/>
      <c r="H76" s="36"/>
      <c r="I76" s="36"/>
      <c r="J76" s="67"/>
      <c r="K76" s="67"/>
      <c r="L76" s="67"/>
      <c r="M76" s="67"/>
      <c r="N76" s="67"/>
      <c r="O76" s="67"/>
      <c r="P76" s="67"/>
    </row>
    <row r="77" spans="1:20" s="42" customFormat="1" x14ac:dyDescent="0.25">
      <c r="A77" s="193" t="s">
        <v>3</v>
      </c>
      <c r="B77" s="191"/>
      <c r="C77" s="191"/>
      <c r="D77" s="192"/>
      <c r="E77" s="192"/>
      <c r="F77" s="36"/>
      <c r="G77" s="36"/>
      <c r="H77" s="36"/>
      <c r="I77" s="36"/>
      <c r="J77" s="67"/>
      <c r="K77" s="67"/>
      <c r="L77" s="67"/>
      <c r="M77" s="67"/>
      <c r="N77" s="67"/>
      <c r="O77" s="67"/>
      <c r="P77" s="67"/>
    </row>
    <row r="78" spans="1:20" s="42" customFormat="1" x14ac:dyDescent="0.25">
      <c r="A78" s="202"/>
      <c r="B78" s="202"/>
      <c r="C78" s="202"/>
      <c r="D78" s="203"/>
      <c r="E78" s="203"/>
      <c r="F78" s="67"/>
      <c r="G78" s="67"/>
      <c r="H78" s="67"/>
      <c r="I78" s="67"/>
      <c r="J78" s="67"/>
      <c r="K78" s="67"/>
      <c r="L78" s="67"/>
      <c r="M78" s="67"/>
      <c r="N78" s="67"/>
      <c r="O78" s="67"/>
      <c r="P78" s="67"/>
    </row>
    <row r="79" spans="1:20" s="42" customFormat="1" x14ac:dyDescent="0.25">
      <c r="A79" s="202"/>
      <c r="B79" s="202"/>
      <c r="C79" s="202"/>
      <c r="D79" s="203"/>
      <c r="E79" s="203"/>
      <c r="F79" s="67"/>
      <c r="G79" s="67"/>
      <c r="H79" s="67"/>
      <c r="I79" s="67"/>
      <c r="J79" s="67"/>
      <c r="K79" s="67"/>
      <c r="L79" s="67"/>
      <c r="M79" s="67"/>
      <c r="N79" s="67"/>
      <c r="O79" s="67"/>
      <c r="P79" s="67"/>
    </row>
    <row r="80" spans="1:20" s="42" customFormat="1" x14ac:dyDescent="0.25">
      <c r="A80" s="202"/>
      <c r="B80" s="202"/>
      <c r="C80" s="202"/>
      <c r="D80" s="203"/>
      <c r="E80" s="203"/>
      <c r="F80" s="67"/>
      <c r="G80" s="67"/>
      <c r="H80" s="67"/>
    </row>
    <row r="81" spans="1:21" s="42" customFormat="1" x14ac:dyDescent="0.25">
      <c r="A81" s="202"/>
      <c r="B81" s="202"/>
      <c r="C81" s="202"/>
      <c r="D81" s="203"/>
      <c r="E81" s="203"/>
      <c r="F81" s="67"/>
      <c r="G81" s="67"/>
      <c r="H81" s="67"/>
    </row>
    <row r="82" spans="1:21" s="42" customFormat="1" x14ac:dyDescent="0.25">
      <c r="A82" s="202"/>
      <c r="B82" s="202"/>
      <c r="C82" s="202"/>
      <c r="D82" s="203"/>
      <c r="E82" s="203"/>
      <c r="F82" s="67"/>
      <c r="G82" s="67"/>
      <c r="H82" s="67"/>
    </row>
    <row r="83" spans="1:21" s="42" customFormat="1" x14ac:dyDescent="0.25">
      <c r="A83" s="202"/>
      <c r="B83" s="202"/>
      <c r="C83" s="202"/>
      <c r="D83" s="203"/>
      <c r="E83" s="203"/>
      <c r="F83" s="67"/>
      <c r="G83" s="67"/>
      <c r="H83" s="67"/>
    </row>
    <row r="84" spans="1:21" s="42" customFormat="1" x14ac:dyDescent="0.25">
      <c r="A84" s="202"/>
      <c r="B84" s="202"/>
      <c r="C84" s="202"/>
      <c r="D84" s="203"/>
      <c r="E84" s="203"/>
      <c r="F84" s="67"/>
      <c r="G84" s="67"/>
      <c r="H84" s="67"/>
    </row>
    <row r="85" spans="1:21" s="42" customFormat="1" x14ac:dyDescent="0.25">
      <c r="A85" s="202"/>
      <c r="B85" s="202"/>
      <c r="C85" s="202"/>
      <c r="D85" s="203"/>
      <c r="E85" s="203"/>
      <c r="F85" s="67"/>
      <c r="G85" s="67"/>
      <c r="H85" s="67"/>
      <c r="L85" s="43"/>
      <c r="M85" s="43"/>
      <c r="N85" s="43"/>
      <c r="O85" s="43"/>
      <c r="P85" s="43"/>
      <c r="R85" s="43"/>
      <c r="S85" s="43"/>
      <c r="T85" s="43"/>
      <c r="U85" s="43"/>
    </row>
    <row r="86" spans="1:21" s="42" customFormat="1" x14ac:dyDescent="0.25">
      <c r="A86" s="202"/>
      <c r="B86" s="202"/>
      <c r="C86" s="202"/>
      <c r="D86" s="203"/>
      <c r="E86" s="203"/>
      <c r="F86" s="67"/>
      <c r="G86" s="67"/>
      <c r="H86" s="67"/>
      <c r="L86" s="43"/>
      <c r="M86" s="43"/>
      <c r="N86" s="43"/>
      <c r="O86" s="43"/>
      <c r="P86" s="43"/>
      <c r="R86" s="43"/>
      <c r="S86" s="43"/>
      <c r="T86" s="43"/>
      <c r="U86" s="43"/>
    </row>
    <row r="87" spans="1:21" s="42" customFormat="1" x14ac:dyDescent="0.25">
      <c r="A87" s="202"/>
      <c r="B87" s="202"/>
      <c r="C87" s="202"/>
      <c r="D87" s="203"/>
      <c r="E87" s="203"/>
      <c r="F87" s="67"/>
      <c r="G87" s="67"/>
      <c r="H87" s="67"/>
      <c r="L87" s="43"/>
      <c r="M87" s="43"/>
      <c r="N87" s="43"/>
      <c r="O87" s="43"/>
      <c r="P87" s="43"/>
      <c r="R87" s="43"/>
      <c r="S87" s="43"/>
      <c r="T87" s="43"/>
      <c r="U87" s="43"/>
    </row>
    <row r="88" spans="1:21" s="42" customFormat="1" x14ac:dyDescent="0.25">
      <c r="A88" s="202"/>
      <c r="B88" s="202"/>
      <c r="C88" s="202"/>
      <c r="D88" s="203"/>
      <c r="E88" s="203"/>
      <c r="F88" s="67"/>
      <c r="G88" s="67"/>
      <c r="H88" s="67"/>
      <c r="L88" s="43"/>
      <c r="M88" s="43"/>
      <c r="N88" s="43"/>
      <c r="O88" s="43"/>
      <c r="P88" s="43"/>
      <c r="R88" s="43"/>
      <c r="S88" s="43"/>
      <c r="T88" s="43"/>
      <c r="U88" s="43"/>
    </row>
    <row r="89" spans="1:21" s="42" customFormat="1" x14ac:dyDescent="0.25">
      <c r="A89" s="202"/>
      <c r="B89" s="202"/>
      <c r="C89" s="202"/>
      <c r="D89" s="203"/>
      <c r="E89" s="203"/>
      <c r="F89" s="67"/>
      <c r="G89" s="67"/>
      <c r="H89" s="67"/>
      <c r="I89" s="67"/>
      <c r="J89" s="67"/>
      <c r="K89" s="67"/>
      <c r="L89" s="204"/>
      <c r="M89" s="204"/>
      <c r="N89" s="204"/>
      <c r="O89" s="204"/>
      <c r="P89" s="204"/>
      <c r="R89" s="43"/>
      <c r="S89" s="43"/>
      <c r="T89" s="43"/>
      <c r="U89" s="43"/>
    </row>
    <row r="90" spans="1:21" s="42" customFormat="1" x14ac:dyDescent="0.25">
      <c r="A90" s="202"/>
      <c r="B90" s="202"/>
      <c r="C90" s="202"/>
      <c r="D90" s="203"/>
      <c r="E90" s="203"/>
      <c r="F90" s="67"/>
      <c r="G90" s="67"/>
      <c r="H90" s="67"/>
      <c r="I90" s="67"/>
      <c r="J90" s="67"/>
      <c r="K90" s="67"/>
      <c r="L90" s="204"/>
      <c r="M90" s="204"/>
      <c r="N90" s="204"/>
      <c r="O90" s="204"/>
      <c r="P90" s="204"/>
      <c r="R90" s="43"/>
      <c r="S90" s="43"/>
      <c r="T90" s="43"/>
      <c r="U90" s="43"/>
    </row>
    <row r="91" spans="1:21" s="42" customFormat="1" x14ac:dyDescent="0.25">
      <c r="A91" s="202"/>
      <c r="B91" s="202"/>
      <c r="C91" s="202"/>
      <c r="D91" s="203"/>
      <c r="E91" s="203"/>
      <c r="F91" s="67"/>
      <c r="G91" s="67"/>
      <c r="H91" s="67"/>
      <c r="I91" s="67"/>
      <c r="J91" s="67"/>
      <c r="K91" s="67"/>
      <c r="L91" s="204"/>
      <c r="M91" s="204"/>
      <c r="N91" s="204"/>
      <c r="O91" s="204"/>
      <c r="P91" s="204"/>
      <c r="R91" s="43"/>
      <c r="S91" s="43"/>
      <c r="T91" s="43"/>
      <c r="U91" s="43"/>
    </row>
    <row r="92" spans="1:21" s="42" customFormat="1" x14ac:dyDescent="0.25">
      <c r="A92" s="202"/>
      <c r="B92" s="202"/>
      <c r="C92" s="202"/>
      <c r="D92" s="203"/>
      <c r="E92" s="203"/>
      <c r="F92" s="67"/>
      <c r="G92" s="67"/>
      <c r="H92" s="67"/>
      <c r="I92" s="67"/>
      <c r="J92" s="67"/>
      <c r="K92" s="67"/>
      <c r="L92" s="204"/>
      <c r="M92" s="204"/>
      <c r="N92" s="204"/>
      <c r="O92" s="204"/>
      <c r="P92" s="204"/>
      <c r="R92" s="43"/>
      <c r="S92" s="43"/>
      <c r="T92" s="43"/>
      <c r="U92" s="43"/>
    </row>
    <row r="93" spans="1:21" s="42" customFormat="1" x14ac:dyDescent="0.25">
      <c r="A93" s="202"/>
      <c r="B93" s="202"/>
      <c r="C93" s="202"/>
      <c r="D93" s="203"/>
      <c r="E93" s="203"/>
      <c r="F93" s="67"/>
      <c r="G93" s="67"/>
      <c r="H93" s="67"/>
      <c r="I93" s="67"/>
      <c r="J93" s="67"/>
      <c r="K93" s="67"/>
      <c r="L93" s="204"/>
      <c r="M93" s="204"/>
      <c r="N93" s="204"/>
      <c r="O93" s="204"/>
      <c r="P93" s="204"/>
      <c r="R93" s="43"/>
      <c r="S93" s="43"/>
      <c r="T93" s="43"/>
      <c r="U93" s="43"/>
    </row>
    <row r="94" spans="1:21" s="42" customFormat="1" x14ac:dyDescent="0.25">
      <c r="A94" s="202"/>
      <c r="B94" s="202"/>
      <c r="C94" s="202"/>
      <c r="D94" s="203"/>
      <c r="E94" s="203"/>
      <c r="F94" s="67"/>
      <c r="G94" s="67"/>
      <c r="H94" s="67"/>
      <c r="I94" s="67"/>
      <c r="J94" s="67"/>
      <c r="K94" s="67"/>
      <c r="L94" s="204"/>
      <c r="M94" s="204"/>
      <c r="N94" s="204"/>
      <c r="O94" s="204"/>
      <c r="P94" s="204"/>
      <c r="R94" s="43"/>
      <c r="S94" s="43"/>
      <c r="T94" s="43"/>
      <c r="U94" s="43"/>
    </row>
    <row r="95" spans="1:21" s="42" customFormat="1" x14ac:dyDescent="0.25">
      <c r="A95" s="202"/>
      <c r="B95" s="202"/>
      <c r="C95" s="202"/>
      <c r="D95" s="203"/>
      <c r="E95" s="203"/>
      <c r="F95" s="67"/>
      <c r="G95" s="67"/>
      <c r="H95" s="67"/>
      <c r="I95" s="67"/>
      <c r="J95" s="67"/>
      <c r="K95" s="67"/>
      <c r="L95" s="204"/>
      <c r="M95" s="204"/>
      <c r="N95" s="204"/>
      <c r="O95" s="204"/>
      <c r="P95" s="204"/>
      <c r="R95" s="43"/>
      <c r="S95" s="43"/>
      <c r="T95" s="43"/>
      <c r="U95" s="43"/>
    </row>
    <row r="96" spans="1:21" s="42" customFormat="1" x14ac:dyDescent="0.25">
      <c r="A96" s="202"/>
      <c r="B96" s="202"/>
      <c r="C96" s="202"/>
      <c r="D96" s="203"/>
      <c r="E96" s="203"/>
      <c r="F96" s="67"/>
      <c r="G96" s="67"/>
      <c r="H96" s="67"/>
      <c r="I96" s="67"/>
      <c r="J96" s="67"/>
      <c r="K96" s="67"/>
      <c r="L96" s="204"/>
      <c r="M96" s="204"/>
      <c r="N96" s="204"/>
      <c r="O96" s="204"/>
      <c r="P96" s="204"/>
      <c r="R96" s="43"/>
      <c r="S96" s="43"/>
      <c r="T96" s="43"/>
      <c r="U96" s="43"/>
    </row>
    <row r="97" spans="1:21" s="42" customFormat="1" x14ac:dyDescent="0.25">
      <c r="A97" s="202"/>
      <c r="B97" s="202"/>
      <c r="C97" s="202"/>
      <c r="D97" s="203"/>
      <c r="E97" s="203"/>
      <c r="F97" s="204"/>
      <c r="G97" s="204"/>
      <c r="H97" s="204"/>
      <c r="I97" s="204"/>
      <c r="J97" s="204"/>
      <c r="K97" s="204"/>
      <c r="L97" s="204"/>
      <c r="M97" s="204"/>
      <c r="N97" s="204"/>
      <c r="O97" s="204"/>
      <c r="P97" s="204"/>
      <c r="R97" s="43"/>
      <c r="S97" s="43"/>
      <c r="T97" s="43"/>
      <c r="U97" s="43"/>
    </row>
    <row r="98" spans="1:21" s="42" customFormat="1" x14ac:dyDescent="0.25">
      <c r="A98" s="202"/>
      <c r="B98" s="202"/>
      <c r="C98" s="202"/>
      <c r="D98" s="203"/>
      <c r="E98" s="203"/>
      <c r="F98" s="204"/>
      <c r="G98" s="204"/>
      <c r="H98" s="204"/>
      <c r="I98" s="204"/>
      <c r="J98" s="204"/>
      <c r="K98" s="204"/>
      <c r="L98" s="204"/>
      <c r="M98" s="204"/>
      <c r="N98" s="204"/>
      <c r="O98" s="204"/>
      <c r="P98" s="204"/>
      <c r="R98" s="43"/>
      <c r="S98" s="43"/>
      <c r="T98" s="43"/>
      <c r="U98" s="43"/>
    </row>
    <row r="99" spans="1:21" s="204" customFormat="1" x14ac:dyDescent="0.25">
      <c r="A99" s="202"/>
      <c r="B99" s="202"/>
      <c r="C99" s="202"/>
      <c r="D99" s="203"/>
      <c r="E99" s="203"/>
      <c r="Q99" s="42"/>
      <c r="R99" s="43"/>
      <c r="S99" s="43"/>
      <c r="T99" s="43"/>
      <c r="U99" s="43"/>
    </row>
    <row r="100" spans="1:21" s="204" customFormat="1" x14ac:dyDescent="0.25">
      <c r="A100" s="202"/>
      <c r="B100" s="202"/>
      <c r="C100" s="202"/>
      <c r="D100" s="203"/>
      <c r="E100" s="203"/>
      <c r="Q100" s="42"/>
      <c r="R100" s="43"/>
      <c r="S100" s="43"/>
      <c r="T100" s="43"/>
      <c r="U100" s="43"/>
    </row>
    <row r="101" spans="1:21" s="204" customFormat="1" x14ac:dyDescent="0.25">
      <c r="A101" s="202"/>
      <c r="B101" s="202"/>
      <c r="C101" s="202"/>
      <c r="D101" s="203"/>
      <c r="E101" s="203"/>
      <c r="Q101" s="42"/>
      <c r="R101" s="43"/>
      <c r="S101" s="43"/>
      <c r="T101" s="43"/>
      <c r="U101" s="43"/>
    </row>
    <row r="102" spans="1:21" x14ac:dyDescent="0.25">
      <c r="A102" s="202"/>
      <c r="B102" s="202"/>
      <c r="C102" s="202"/>
      <c r="D102" s="203"/>
      <c r="E102" s="203"/>
    </row>
    <row r="103" spans="1:21" x14ac:dyDescent="0.25">
      <c r="A103" s="202"/>
      <c r="B103" s="202"/>
      <c r="C103" s="202"/>
      <c r="D103" s="203"/>
      <c r="E103" s="203"/>
    </row>
    <row r="104" spans="1:21" x14ac:dyDescent="0.25">
      <c r="A104" s="202"/>
      <c r="B104" s="202"/>
      <c r="C104" s="202"/>
      <c r="D104" s="203"/>
      <c r="E104" s="203"/>
    </row>
    <row r="105" spans="1:21" x14ac:dyDescent="0.25">
      <c r="A105" s="202"/>
      <c r="B105" s="202"/>
      <c r="C105" s="202"/>
      <c r="D105" s="203"/>
      <c r="E105" s="203"/>
    </row>
    <row r="106" spans="1:21" x14ac:dyDescent="0.25">
      <c r="A106" s="202"/>
      <c r="B106" s="202"/>
      <c r="C106" s="202"/>
      <c r="D106" s="203"/>
      <c r="E106" s="203"/>
    </row>
    <row r="107" spans="1:21" x14ac:dyDescent="0.25">
      <c r="A107" s="202"/>
      <c r="B107" s="202"/>
      <c r="C107" s="202"/>
      <c r="D107" s="203"/>
      <c r="E107" s="203"/>
    </row>
    <row r="108" spans="1:21" x14ac:dyDescent="0.25">
      <c r="A108" s="202"/>
      <c r="B108" s="202"/>
      <c r="C108" s="202"/>
      <c r="D108" s="203"/>
      <c r="E108" s="203"/>
    </row>
    <row r="109" spans="1:21" x14ac:dyDescent="0.25">
      <c r="A109" s="202"/>
      <c r="B109" s="202"/>
      <c r="C109" s="202"/>
      <c r="D109" s="203"/>
      <c r="E109" s="203"/>
    </row>
    <row r="110" spans="1:21" x14ac:dyDescent="0.25">
      <c r="A110" s="202"/>
      <c r="B110" s="202"/>
      <c r="C110" s="202"/>
      <c r="D110" s="203"/>
      <c r="E110" s="203"/>
    </row>
    <row r="111" spans="1:21" x14ac:dyDescent="0.25">
      <c r="A111" s="202"/>
      <c r="B111" s="202"/>
      <c r="C111" s="202"/>
      <c r="D111" s="203"/>
      <c r="E111" s="203"/>
    </row>
    <row r="112" spans="1:21" x14ac:dyDescent="0.25">
      <c r="A112" s="202"/>
      <c r="B112" s="202"/>
      <c r="C112" s="202"/>
      <c r="D112" s="203"/>
      <c r="E112" s="203"/>
    </row>
    <row r="113" spans="1:17" s="204" customFormat="1" x14ac:dyDescent="0.25">
      <c r="A113" s="202"/>
      <c r="B113" s="202"/>
      <c r="C113" s="202"/>
      <c r="D113" s="203"/>
      <c r="E113" s="203"/>
      <c r="Q113" s="42"/>
    </row>
    <row r="114" spans="1:17" s="204" customFormat="1" x14ac:dyDescent="0.25">
      <c r="A114" s="202"/>
      <c r="B114" s="202"/>
      <c r="C114" s="202"/>
      <c r="D114" s="203"/>
      <c r="E114" s="203"/>
      <c r="Q114" s="42"/>
    </row>
    <row r="115" spans="1:17" s="204" customFormat="1" x14ac:dyDescent="0.25">
      <c r="A115" s="202"/>
      <c r="B115" s="202"/>
      <c r="C115" s="202"/>
      <c r="D115" s="203"/>
      <c r="E115" s="203"/>
      <c r="Q115" s="42"/>
    </row>
  </sheetData>
  <sheetProtection algorithmName="SHA-512" hashValue="iNHy4szM2c53UGyQAnpuGDxGEPe86YEArE7d1QJXXb0tVju5+QnuN38GFHVpYnRDT3Mx3mA/wYe4OiZcUCwrPQ==" saltValue="hC17pozJxZhZM1jxOTad9A==" spinCount="100000" sheet="1" selectLockedCells="1"/>
  <protectedRanges>
    <protectedRange sqref="G15:H15 K18 G18 C16:E17" name="Range1"/>
    <protectedRange sqref="J11:K12 M10:N10 G10:K10" name="Range1_2"/>
    <protectedRange sqref="O15 O18" name="Range1_3"/>
    <protectedRange sqref="O14 O17" name="Range1_1_1"/>
    <protectedRange sqref="I22:I23 L22:O24 G22:H24 I24:K24 C29 H28:O30 G28 G30 G25:O27" name="Range1_1"/>
  </protectedRanges>
  <mergeCells count="75">
    <mergeCell ref="J38:M38"/>
    <mergeCell ref="N38:O38"/>
    <mergeCell ref="N34:O34"/>
    <mergeCell ref="J35:M35"/>
    <mergeCell ref="N35:O35"/>
    <mergeCell ref="J36:M36"/>
    <mergeCell ref="N36:O36"/>
    <mergeCell ref="J37:M37"/>
    <mergeCell ref="N37:O37"/>
    <mergeCell ref="C38:F38"/>
    <mergeCell ref="H38:I38"/>
    <mergeCell ref="J31:M31"/>
    <mergeCell ref="N31:O31"/>
    <mergeCell ref="J32:M32"/>
    <mergeCell ref="N32:O32"/>
    <mergeCell ref="J33:M33"/>
    <mergeCell ref="N33:O33"/>
    <mergeCell ref="J34:M34"/>
    <mergeCell ref="C36:F36"/>
    <mergeCell ref="H36:I36"/>
    <mergeCell ref="C37:F37"/>
    <mergeCell ref="H37:I37"/>
    <mergeCell ref="C34:F34"/>
    <mergeCell ref="H34:I34"/>
    <mergeCell ref="C35:F35"/>
    <mergeCell ref="H35:I35"/>
    <mergeCell ref="C32:F32"/>
    <mergeCell ref="H32:I32"/>
    <mergeCell ref="C33:F33"/>
    <mergeCell ref="H33:I33"/>
    <mergeCell ref="E28:K28"/>
    <mergeCell ref="M28:N28"/>
    <mergeCell ref="C29:L29"/>
    <mergeCell ref="M29:N29"/>
    <mergeCell ref="C31:F31"/>
    <mergeCell ref="H31:I31"/>
    <mergeCell ref="E25:K25"/>
    <mergeCell ref="M25:N25"/>
    <mergeCell ref="E26:K26"/>
    <mergeCell ref="M26:N26"/>
    <mergeCell ref="E27:K27"/>
    <mergeCell ref="M27:N27"/>
    <mergeCell ref="G19:O19"/>
    <mergeCell ref="H21:K21"/>
    <mergeCell ref="M21:N21"/>
    <mergeCell ref="E22:K22"/>
    <mergeCell ref="M22:N22"/>
    <mergeCell ref="E24:K24"/>
    <mergeCell ref="M24:N24"/>
    <mergeCell ref="C16:J16"/>
    <mergeCell ref="C17:E17"/>
    <mergeCell ref="M17:N17"/>
    <mergeCell ref="C18:E18"/>
    <mergeCell ref="G18:H18"/>
    <mergeCell ref="I18:J18"/>
    <mergeCell ref="K18:L18"/>
    <mergeCell ref="M18:N18"/>
    <mergeCell ref="C14:E14"/>
    <mergeCell ref="M14:N14"/>
    <mergeCell ref="G15:H15"/>
    <mergeCell ref="I15:J15"/>
    <mergeCell ref="K15:L15"/>
    <mergeCell ref="M15:N15"/>
    <mergeCell ref="G7:I7"/>
    <mergeCell ref="L7:O8"/>
    <mergeCell ref="G8:I8"/>
    <mergeCell ref="C11:J11"/>
    <mergeCell ref="M11:O11"/>
    <mergeCell ref="C13:J13"/>
    <mergeCell ref="H1:O2"/>
    <mergeCell ref="H3:L3"/>
    <mergeCell ref="M3:N3"/>
    <mergeCell ref="G5:I5"/>
    <mergeCell ref="M5:N5"/>
    <mergeCell ref="G6:I6"/>
  </mergeCells>
  <conditionalFormatting sqref="G5">
    <cfRule type="expression" dxfId="191" priority="20">
      <formula>IF(O4="",0,1)</formula>
    </cfRule>
  </conditionalFormatting>
  <conditionalFormatting sqref="G6">
    <cfRule type="expression" dxfId="190" priority="19">
      <formula>IF($O$5="",0,1)</formula>
    </cfRule>
  </conditionalFormatting>
  <conditionalFormatting sqref="G7">
    <cfRule type="expression" dxfId="189" priority="18">
      <formula>IF($G$6="",0,1)</formula>
    </cfRule>
  </conditionalFormatting>
  <conditionalFormatting sqref="G8">
    <cfRule type="expression" dxfId="188" priority="17">
      <formula>IF($G$7="",0,1)</formula>
    </cfRule>
  </conditionalFormatting>
  <conditionalFormatting sqref="O5">
    <cfRule type="expression" dxfId="187" priority="16">
      <formula>IF(G5="",0,1)</formula>
    </cfRule>
  </conditionalFormatting>
  <conditionalFormatting sqref="L7">
    <cfRule type="expression" dxfId="186" priority="15">
      <formula>IF($G$8="",0,1)</formula>
    </cfRule>
  </conditionalFormatting>
  <conditionalFormatting sqref="O4">
    <cfRule type="expression" dxfId="185" priority="14">
      <formula>IF($G$10="-",0,1)</formula>
    </cfRule>
  </conditionalFormatting>
  <conditionalFormatting sqref="O14">
    <cfRule type="expression" dxfId="184" priority="12">
      <formula>IF($M$10="X",1,IF($G$10="x",1,0))</formula>
    </cfRule>
  </conditionalFormatting>
  <conditionalFormatting sqref="O15">
    <cfRule type="expression" dxfId="183" priority="11">
      <formula>IF($O$14="",0,1)</formula>
    </cfRule>
  </conditionalFormatting>
  <conditionalFormatting sqref="O14:O15 G10 M10 O5 L7 G5:G8">
    <cfRule type="expression" dxfId="182" priority="13">
      <formula>IF($I$10="x",1,0)</formula>
    </cfRule>
  </conditionalFormatting>
  <conditionalFormatting sqref="O24:O28">
    <cfRule type="expression" dxfId="181" priority="10">
      <formula>IF($O$22="",0,1)</formula>
    </cfRule>
  </conditionalFormatting>
  <conditionalFormatting sqref="M10">
    <cfRule type="expression" dxfId="180" priority="9">
      <formula>IF($G$10="x",1,0)</formula>
    </cfRule>
  </conditionalFormatting>
  <conditionalFormatting sqref="G10">
    <cfRule type="expression" dxfId="179" priority="8">
      <formula>IF($M$10="x",1,0)</formula>
    </cfRule>
  </conditionalFormatting>
  <conditionalFormatting sqref="G15:H15">
    <cfRule type="expression" dxfId="178" priority="21">
      <formula>IF($G$10="x",IF($I$10="-",IF($M$10="-",1,0)))</formula>
    </cfRule>
  </conditionalFormatting>
  <conditionalFormatting sqref="E24:K28">
    <cfRule type="expression" dxfId="177" priority="7">
      <formula>IF($E$22="",0,1)</formula>
    </cfRule>
  </conditionalFormatting>
  <conditionalFormatting sqref="D24:D28">
    <cfRule type="expression" dxfId="176" priority="6">
      <formula>IF($D$22="",0,1)</formula>
    </cfRule>
  </conditionalFormatting>
  <conditionalFormatting sqref="L24:L28">
    <cfRule type="expression" dxfId="175" priority="5">
      <formula>IF($L$22="",0,1)</formula>
    </cfRule>
  </conditionalFormatting>
  <conditionalFormatting sqref="M24:N28">
    <cfRule type="expression" dxfId="174" priority="4">
      <formula>IF($M$22="",0,1)</formula>
    </cfRule>
  </conditionalFormatting>
  <conditionalFormatting sqref="G10 M10">
    <cfRule type="expression" dxfId="173" priority="22">
      <formula>IF($L$7="",0,1)</formula>
    </cfRule>
  </conditionalFormatting>
  <conditionalFormatting sqref="I10">
    <cfRule type="expression" dxfId="172" priority="23">
      <formula>IF($M$10="x",1,0)</formula>
    </cfRule>
    <cfRule type="expression" dxfId="171" priority="24">
      <formula>IF($E$24="",0,1)</formula>
    </cfRule>
  </conditionalFormatting>
  <conditionalFormatting sqref="G18:H18">
    <cfRule type="expression" dxfId="170" priority="1">
      <formula>IF($G$18="",1,0)</formula>
    </cfRule>
    <cfRule type="expression" dxfId="169" priority="2">
      <formula>IF($G$18&gt;0,1,0)</formula>
    </cfRule>
    <cfRule type="expression" dxfId="168" priority="3">
      <formula>IF($G$18&lt;0,1,0)</formula>
    </cfRule>
  </conditionalFormatting>
  <dataValidations count="5">
    <dataValidation type="list" allowBlank="1" showInputMessage="1" showErrorMessage="1" sqref="G5" xr:uid="{B805D744-98A4-4895-9CD4-29564AB7C345}">
      <formula1>$E$42:$E$44</formula1>
    </dataValidation>
    <dataValidation type="list" allowBlank="1" showInputMessage="1" showErrorMessage="1" sqref="O14" xr:uid="{9ACB3204-BB07-4C40-886B-38FEAE2D6BF2}">
      <formula1>$F$46:$F$48</formula1>
    </dataValidation>
    <dataValidation type="list" allowBlank="1" showInputMessage="1" showErrorMessage="1" sqref="I10 M10 G10" xr:uid="{CC8BF88B-23FB-4900-AB59-8E8415A68026}">
      <formula1>$A$43:$A$44</formula1>
    </dataValidation>
    <dataValidation type="list" allowBlank="1" showInputMessage="1" showErrorMessage="1" sqref="G8" xr:uid="{0923AB82-B5BE-4FA3-B3CB-A12D907F7CDC}">
      <formula1>IF($G$5="Kantor Pusat",$A$61:$A$71,$A$72:$A$77)</formula1>
    </dataValidation>
    <dataValidation type="list" allowBlank="1" showInputMessage="1" showErrorMessage="1" sqref="G6" xr:uid="{D9932B78-8EBC-445A-AD84-1E702A94FCE1}">
      <formula1>IF($G$5="Kantor Pusat",$A$45:$A$57,$A$59:$A$60)</formula1>
    </dataValidation>
  </dataValidations>
  <printOptions horizontalCentered="1"/>
  <pageMargins left="0.11811023622047245" right="0.11811023622047245" top="0.19685039370078741" bottom="0.11811023622047245" header="0.31496062992125984" footer="0.31496062992125984"/>
  <pageSetup paperSize="9" scale="84" orientation="portrait" horizontalDpi="360" verticalDpi="36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DF279-85AB-4147-8FF1-7A561A826AD5}">
  <sheetPr codeName="Sheet12"/>
  <dimension ref="A1:U115"/>
  <sheetViews>
    <sheetView showGridLines="0" view="pageBreakPreview" zoomScaleNormal="100" zoomScaleSheetLayoutView="100" workbookViewId="0">
      <selection activeCell="O4" sqref="O4"/>
    </sheetView>
  </sheetViews>
  <sheetFormatPr defaultColWidth="9.140625" defaultRowHeight="15" x14ac:dyDescent="0.25"/>
  <cols>
    <col min="1" max="1" width="5.140625" style="36" customWidth="1"/>
    <col min="2" max="2" width="1.28515625" style="204" customWidth="1"/>
    <col min="3" max="3" width="3.85546875" style="204" customWidth="1"/>
    <col min="4" max="4" width="18.28515625" style="204" customWidth="1"/>
    <col min="5" max="5" width="1.140625" style="204" customWidth="1"/>
    <col min="6" max="6" width="1.5703125" style="204" bestFit="1" customWidth="1"/>
    <col min="7" max="7" width="3.5703125" style="204" customWidth="1"/>
    <col min="8" max="8" width="25" style="204" customWidth="1"/>
    <col min="9" max="9" width="3.42578125" style="204" customWidth="1"/>
    <col min="10" max="10" width="12.5703125" style="204" customWidth="1"/>
    <col min="11" max="11" width="6.42578125" style="204" customWidth="1"/>
    <col min="12" max="12" width="8.85546875" style="204" customWidth="1"/>
    <col min="13" max="13" width="3.7109375" style="204" customWidth="1"/>
    <col min="14" max="14" width="9.7109375" style="204" customWidth="1"/>
    <col min="15" max="15" width="16.85546875" style="204" customWidth="1"/>
    <col min="16" max="16" width="1.28515625" style="204" customWidth="1"/>
    <col min="17" max="17" width="14" style="42" bestFit="1" customWidth="1"/>
    <col min="18" max="19" width="9.140625" style="43"/>
    <col min="20" max="20" width="17.42578125" style="43" bestFit="1" customWidth="1"/>
    <col min="21" max="16384" width="9.140625" style="43"/>
  </cols>
  <sheetData>
    <row r="1" spans="1:21" ht="18.75" customHeight="1" thickTop="1" x14ac:dyDescent="0.3">
      <c r="B1" s="37"/>
      <c r="C1" s="38"/>
      <c r="D1" s="38"/>
      <c r="E1" s="38"/>
      <c r="F1" s="39"/>
      <c r="G1" s="39"/>
      <c r="H1" s="40" t="str">
        <f>IF(M10="x","LAPORAN PENGGUNAAN DANA PETTY CASH - LPD",IF(I10="x","LAPORAN PENGGUNAAN DANA PETTY CASH - LPD",IF(G10="x","FORM PENGAJUAN DANA PETTY CASH - FPD","FORM PENGAJUAN DANA PETTY CASH - FPD")))</f>
        <v>FORM PENGAJUAN DANA PETTY CASH - FPD</v>
      </c>
      <c r="I1" s="40"/>
      <c r="J1" s="40"/>
      <c r="K1" s="40"/>
      <c r="L1" s="40"/>
      <c r="M1" s="40"/>
      <c r="N1" s="40"/>
      <c r="O1" s="40"/>
      <c r="P1" s="41"/>
      <c r="R1" s="42"/>
      <c r="S1" s="42"/>
      <c r="T1" s="42"/>
      <c r="U1" s="42"/>
    </row>
    <row r="2" spans="1:21" ht="6" customHeight="1" x14ac:dyDescent="0.25">
      <c r="B2" s="44"/>
      <c r="C2" s="45"/>
      <c r="D2" s="45"/>
      <c r="E2" s="45"/>
      <c r="F2" s="46"/>
      <c r="G2" s="46"/>
      <c r="H2" s="47"/>
      <c r="I2" s="47"/>
      <c r="J2" s="47"/>
      <c r="K2" s="47"/>
      <c r="L2" s="47"/>
      <c r="M2" s="47"/>
      <c r="N2" s="47"/>
      <c r="O2" s="47"/>
      <c r="P2" s="48"/>
      <c r="R2" s="42"/>
      <c r="S2" s="42"/>
      <c r="T2" s="42"/>
      <c r="U2" s="42"/>
    </row>
    <row r="3" spans="1:21" x14ac:dyDescent="0.25">
      <c r="B3" s="44"/>
      <c r="C3" s="45"/>
      <c r="D3" s="45"/>
      <c r="E3" s="45"/>
      <c r="F3" s="45"/>
      <c r="G3" s="45"/>
      <c r="H3" s="49" t="str">
        <f>"No. "&amp;IF(M10="X","LPD",IF(I10="x","LPD",IF(G10="x","FPD")))&amp;" / INAURA - "&amp;G6&amp;" - "&amp;G8&amp;"/"</f>
        <v>No. FALSE / INAURA -  - /</v>
      </c>
      <c r="I3" s="49"/>
      <c r="J3" s="49"/>
      <c r="K3" s="49"/>
      <c r="L3" s="49"/>
      <c r="M3" s="50">
        <v>9</v>
      </c>
      <c r="N3" s="50"/>
      <c r="O3" s="51" t="str">
        <f>UPPER(G5)</f>
        <v/>
      </c>
      <c r="P3" s="48"/>
      <c r="R3" s="42"/>
      <c r="S3" s="42"/>
      <c r="T3" s="42"/>
      <c r="U3" s="42"/>
    </row>
    <row r="4" spans="1:21" ht="15.75" thickBot="1" x14ac:dyDescent="0.3">
      <c r="B4" s="44"/>
      <c r="C4" s="45"/>
      <c r="D4" s="45"/>
      <c r="E4" s="45"/>
      <c r="F4" s="52"/>
      <c r="G4" s="45"/>
      <c r="H4" s="45"/>
      <c r="I4" s="45"/>
      <c r="J4" s="45"/>
      <c r="K4" s="45"/>
      <c r="L4" s="45"/>
      <c r="M4" s="45"/>
      <c r="N4" s="53" t="s">
        <v>0</v>
      </c>
      <c r="O4" s="1"/>
      <c r="P4" s="48"/>
      <c r="R4" s="42"/>
      <c r="S4" s="42"/>
      <c r="T4" s="42"/>
      <c r="U4" s="42"/>
    </row>
    <row r="5" spans="1:21" ht="16.5" thickTop="1" thickBot="1" x14ac:dyDescent="0.3">
      <c r="B5" s="44"/>
      <c r="C5" s="45" t="str">
        <f>IF(O4="","","Unit Kerja")</f>
        <v/>
      </c>
      <c r="D5" s="45"/>
      <c r="E5" s="45"/>
      <c r="F5" s="55" t="str">
        <f>IF(O4="","",":")</f>
        <v/>
      </c>
      <c r="G5" s="15"/>
      <c r="H5" s="15"/>
      <c r="I5" s="15"/>
      <c r="J5" s="45"/>
      <c r="K5" s="45"/>
      <c r="L5" s="45"/>
      <c r="M5" s="49" t="str">
        <f>IF(G5="","",IF(G5="Kantor Pusat","Lokasi Gedung :","Lokasi Kerja :"))</f>
        <v/>
      </c>
      <c r="N5" s="49"/>
      <c r="O5" s="2"/>
      <c r="P5" s="48"/>
      <c r="Q5" s="58"/>
      <c r="R5" s="42"/>
      <c r="S5" s="42"/>
      <c r="T5" s="42"/>
      <c r="U5" s="42"/>
    </row>
    <row r="6" spans="1:21" ht="15.75" thickBot="1" x14ac:dyDescent="0.3">
      <c r="A6" s="59"/>
      <c r="B6" s="44"/>
      <c r="C6" s="45" t="str">
        <f>IF(O5="","","Departement")</f>
        <v/>
      </c>
      <c r="D6" s="45"/>
      <c r="E6" s="45"/>
      <c r="F6" s="45" t="str">
        <f>IF(O5="","",":")</f>
        <v/>
      </c>
      <c r="G6" s="16"/>
      <c r="H6" s="16"/>
      <c r="I6" s="16"/>
      <c r="J6" s="45"/>
      <c r="K6" s="61"/>
      <c r="L6" s="62" t="str">
        <f>IF(G8="","","Keperluan")</f>
        <v/>
      </c>
      <c r="M6" s="62" t="str">
        <f>IF(G8="","",":")</f>
        <v/>
      </c>
      <c r="N6" s="63"/>
      <c r="O6" s="64" t="str">
        <f>IF(G10="-","",IF(G10="x",IF(O4="","Ketikan Tanggal STPD","")))</f>
        <v/>
      </c>
      <c r="P6" s="48"/>
      <c r="Q6" s="58"/>
      <c r="R6" s="42"/>
      <c r="S6" s="42"/>
      <c r="T6" s="42"/>
      <c r="U6" s="42"/>
    </row>
    <row r="7" spans="1:21" ht="15.75" thickBot="1" x14ac:dyDescent="0.3">
      <c r="B7" s="44"/>
      <c r="C7" s="45" t="str">
        <f>IF(G6="","","Nama Karyawan")</f>
        <v/>
      </c>
      <c r="D7" s="45"/>
      <c r="E7" s="45"/>
      <c r="F7" s="45" t="str">
        <f>IF(G6="","",":")</f>
        <v/>
      </c>
      <c r="G7" s="16"/>
      <c r="H7" s="16"/>
      <c r="I7" s="16"/>
      <c r="J7" s="45"/>
      <c r="K7" s="45"/>
      <c r="L7" s="33"/>
      <c r="M7" s="33"/>
      <c r="N7" s="33"/>
      <c r="O7" s="33"/>
      <c r="P7" s="48"/>
      <c r="Q7" s="66" t="str">
        <f>IF(G8="Manager",IF(G6=A51,"Manager'",IF(G6=A52,"Manager'",IF(G6=A53,"Manager'",IF(G6=A54,"Manager'",IF(G6=A55,"Manager'",IF(G6=A56,"Manager'",IF(G6=A57,"Manager'","Manager"))))))),"")</f>
        <v/>
      </c>
      <c r="R7" s="67"/>
      <c r="S7" s="42"/>
      <c r="T7" s="42"/>
      <c r="U7" s="42"/>
    </row>
    <row r="8" spans="1:21" x14ac:dyDescent="0.25">
      <c r="B8" s="44"/>
      <c r="C8" s="45" t="str">
        <f>IF(G7="","","Jabatan")</f>
        <v/>
      </c>
      <c r="D8" s="45"/>
      <c r="E8" s="45"/>
      <c r="F8" s="45" t="str">
        <f>IF(G7="","",":")</f>
        <v/>
      </c>
      <c r="G8" s="17"/>
      <c r="H8" s="17"/>
      <c r="I8" s="17"/>
      <c r="J8" s="45"/>
      <c r="K8" s="45"/>
      <c r="L8" s="33"/>
      <c r="M8" s="33"/>
      <c r="N8" s="33"/>
      <c r="O8" s="33"/>
      <c r="P8" s="48"/>
      <c r="Q8" s="58"/>
      <c r="R8" s="67"/>
      <c r="S8" s="42"/>
      <c r="T8" s="42"/>
      <c r="U8" s="42"/>
    </row>
    <row r="9" spans="1:21" ht="5.25" customHeight="1" x14ac:dyDescent="0.25">
      <c r="B9" s="44"/>
      <c r="C9" s="45"/>
      <c r="D9" s="45"/>
      <c r="E9" s="45"/>
      <c r="F9" s="45"/>
      <c r="G9" s="45"/>
      <c r="H9" s="45"/>
      <c r="I9" s="45"/>
      <c r="J9" s="45"/>
      <c r="K9" s="45"/>
      <c r="L9" s="45"/>
      <c r="M9" s="45"/>
      <c r="N9" s="45"/>
      <c r="O9" s="45"/>
      <c r="P9" s="48"/>
      <c r="Q9" s="58"/>
      <c r="R9" s="67"/>
      <c r="S9" s="42"/>
      <c r="T9" s="42"/>
      <c r="U9" s="42"/>
    </row>
    <row r="10" spans="1:21" ht="15.75" thickBot="1" x14ac:dyDescent="0.3">
      <c r="B10" s="44"/>
      <c r="C10" s="45" t="str">
        <f>IF(L7="","","Permohonan")</f>
        <v/>
      </c>
      <c r="D10" s="45"/>
      <c r="E10" s="45"/>
      <c r="F10" s="45" t="str">
        <f>IF(L7="","",":")</f>
        <v/>
      </c>
      <c r="G10" s="3" t="s">
        <v>4</v>
      </c>
      <c r="H10" s="70" t="str">
        <f>IF(L7="",""," Uang Muka")</f>
        <v/>
      </c>
      <c r="I10" s="3" t="s">
        <v>4</v>
      </c>
      <c r="J10" s="71" t="str">
        <f>IF(G10="-",""," Realisasi Biaya")</f>
        <v/>
      </c>
      <c r="K10" s="72"/>
      <c r="L10" s="61"/>
      <c r="M10" s="3" t="s">
        <v>4</v>
      </c>
      <c r="N10" s="71" t="str">
        <f>IF(L7="",""," Klaim Biaya/Pembayaran")</f>
        <v/>
      </c>
      <c r="O10" s="73"/>
      <c r="P10" s="48"/>
      <c r="Q10" s="58"/>
      <c r="R10" s="45" t="str">
        <f>IF(P10="","",IF(V1="X","Uang Muka",""))</f>
        <v/>
      </c>
      <c r="S10" s="42"/>
      <c r="T10" s="42"/>
      <c r="U10" s="42"/>
    </row>
    <row r="11" spans="1:21" ht="21.75" customHeight="1" thickTop="1" x14ac:dyDescent="0.25">
      <c r="B11" s="44"/>
      <c r="C11" s="74" t="s">
        <v>6</v>
      </c>
      <c r="D11" s="74"/>
      <c r="E11" s="74"/>
      <c r="F11" s="74"/>
      <c r="G11" s="74"/>
      <c r="H11" s="74"/>
      <c r="I11" s="74"/>
      <c r="J11" s="74"/>
      <c r="K11" s="75"/>
      <c r="L11" s="61"/>
      <c r="M11" s="74" t="s">
        <v>28</v>
      </c>
      <c r="N11" s="74"/>
      <c r="O11" s="74"/>
      <c r="P11" s="48"/>
      <c r="Q11" s="58"/>
      <c r="R11" s="67"/>
      <c r="S11" s="42"/>
      <c r="T11" s="42"/>
      <c r="U11" s="42"/>
    </row>
    <row r="12" spans="1:21" ht="1.5" customHeight="1" x14ac:dyDescent="0.25">
      <c r="B12" s="44"/>
      <c r="C12" s="75"/>
      <c r="D12" s="75"/>
      <c r="E12" s="75"/>
      <c r="F12" s="75"/>
      <c r="G12" s="75"/>
      <c r="H12" s="75"/>
      <c r="I12" s="75"/>
      <c r="J12" s="75"/>
      <c r="K12" s="75"/>
      <c r="L12" s="61"/>
      <c r="M12" s="76"/>
      <c r="N12" s="76"/>
      <c r="O12" s="76"/>
      <c r="P12" s="48"/>
      <c r="Q12" s="58"/>
      <c r="R12" s="67"/>
      <c r="S12" s="42"/>
      <c r="T12" s="42"/>
      <c r="U12" s="42"/>
    </row>
    <row r="13" spans="1:21" s="86" customFormat="1" ht="15.75" x14ac:dyDescent="0.25">
      <c r="A13" s="77"/>
      <c r="B13" s="78"/>
      <c r="C13" s="79" t="str">
        <f>IF(M10="x","Realisasi Penggunaan Dana (Klaim Biaya)",IF(I10="x","Jumlah Pengajuan Dana Sebelumnya",IF(G10="x","Permohonan Pengajuan Biaya Dimuka","")))</f>
        <v/>
      </c>
      <c r="D13" s="79"/>
      <c r="E13" s="79"/>
      <c r="F13" s="79"/>
      <c r="G13" s="79"/>
      <c r="H13" s="79"/>
      <c r="I13" s="79"/>
      <c r="J13" s="79"/>
      <c r="K13" s="80"/>
      <c r="L13" s="80"/>
      <c r="M13" s="81"/>
      <c r="N13" s="81"/>
      <c r="O13" s="81"/>
      <c r="P13" s="82"/>
      <c r="Q13" s="83"/>
      <c r="R13" s="84"/>
      <c r="S13" s="85"/>
      <c r="T13" s="85"/>
      <c r="U13" s="85"/>
    </row>
    <row r="14" spans="1:21" ht="15.75" thickBot="1" x14ac:dyDescent="0.3">
      <c r="B14" s="44"/>
      <c r="C14" s="87" t="str">
        <f>IF(C13="Permohonan Pengajuan Biaya Dimuka",O4,IF(C13="Jumlah Pengajuan Dana Sebelumnya",O4,""))</f>
        <v/>
      </c>
      <c r="D14" s="87"/>
      <c r="E14" s="87"/>
      <c r="F14" s="45"/>
      <c r="G14" s="88"/>
      <c r="H14" s="88"/>
      <c r="I14" s="88"/>
      <c r="J14" s="88"/>
      <c r="K14" s="88"/>
      <c r="L14" s="88"/>
      <c r="M14" s="49" t="str">
        <f>IF(M10="X","Bank :",IF(G10="x","Bank",""))</f>
        <v/>
      </c>
      <c r="N14" s="49"/>
      <c r="O14" s="4"/>
      <c r="P14" s="48"/>
      <c r="Q14" s="58"/>
      <c r="R14" s="67"/>
      <c r="S14" s="42"/>
      <c r="T14" s="42"/>
      <c r="U14" s="42"/>
    </row>
    <row r="15" spans="1:21" ht="15.75" thickTop="1" x14ac:dyDescent="0.25">
      <c r="B15" s="44"/>
      <c r="C15" s="45" t="str">
        <f>IF(C14="","","Jumlah Uang Muka")</f>
        <v/>
      </c>
      <c r="D15" s="45"/>
      <c r="E15" s="45"/>
      <c r="F15" s="45" t="str">
        <f>IF(C15="","",":")</f>
        <v/>
      </c>
      <c r="G15" s="32" t="str">
        <f>IF(C15="","",SUM(M24:N28))</f>
        <v/>
      </c>
      <c r="H15" s="32"/>
      <c r="I15" s="90" t="str">
        <f>IF(C15="","","Cara Bayar :")</f>
        <v/>
      </c>
      <c r="J15" s="90"/>
      <c r="K15" s="91" t="str">
        <f>IF(C13="","","Transfer / Cash")</f>
        <v/>
      </c>
      <c r="L15" s="91"/>
      <c r="M15" s="49" t="str">
        <f>IF(M14="","","No.Rekening :")</f>
        <v/>
      </c>
      <c r="N15" s="49"/>
      <c r="O15" s="5"/>
      <c r="P15" s="48"/>
      <c r="Q15" s="93">
        <f>IF(G15="",IF(I10="x",2,1),2)</f>
        <v>1</v>
      </c>
      <c r="R15" s="67"/>
      <c r="S15" s="42"/>
      <c r="T15" s="42"/>
      <c r="U15" s="42"/>
    </row>
    <row r="16" spans="1:21" s="86" customFormat="1" ht="15.75" x14ac:dyDescent="0.25">
      <c r="A16" s="77"/>
      <c r="B16" s="78"/>
      <c r="C16" s="79" t="str">
        <f>IF(M10="x","Realisasi Penggunaan Dana (Klaim Biaya)",IF(G10="-","",IF(I10="x","Realiasi Penggunaan Dana (Uang Muka)","")))</f>
        <v/>
      </c>
      <c r="D16" s="79"/>
      <c r="E16" s="79"/>
      <c r="F16" s="79"/>
      <c r="G16" s="79"/>
      <c r="H16" s="79"/>
      <c r="I16" s="79"/>
      <c r="J16" s="79"/>
      <c r="K16" s="94"/>
      <c r="L16" s="94"/>
      <c r="M16" s="94"/>
      <c r="N16" s="94"/>
      <c r="O16" s="94"/>
      <c r="P16" s="82"/>
      <c r="Q16" s="83"/>
      <c r="R16" s="84"/>
      <c r="S16" s="85"/>
      <c r="T16" s="85"/>
      <c r="U16" s="85"/>
    </row>
    <row r="17" spans="1:21" x14ac:dyDescent="0.25">
      <c r="B17" s="44"/>
      <c r="C17" s="87" t="str">
        <f ca="1">IF(C16="","",NOW())</f>
        <v/>
      </c>
      <c r="D17" s="87"/>
      <c r="E17" s="87"/>
      <c r="F17" s="45"/>
      <c r="G17" s="73"/>
      <c r="H17" s="73"/>
      <c r="I17" s="73"/>
      <c r="J17" s="73"/>
      <c r="K17" s="73"/>
      <c r="L17" s="73"/>
      <c r="M17" s="49" t="str">
        <f>IF(C18="Pas","",IF(M10="x","Bank :",IF(I10="x","Bank :",IF(G10="-","",""))))</f>
        <v/>
      </c>
      <c r="N17" s="49"/>
      <c r="O17" s="95" t="str">
        <f>IF(C18="","",IF(G18=0,"",IF(C18="Kelebihan Uang Muka",IF(G5=E42,"Mandiri","Mandiri"),IF(C18="Jumlah Klaim",O14,O14))))</f>
        <v/>
      </c>
      <c r="P17" s="48"/>
      <c r="Q17" s="58"/>
      <c r="R17" s="67"/>
      <c r="S17" s="42"/>
      <c r="T17" s="42"/>
      <c r="U17" s="42"/>
    </row>
    <row r="18" spans="1:21" x14ac:dyDescent="0.25">
      <c r="B18" s="44"/>
      <c r="C18" s="96" t="str">
        <f>IF(M10="x","Jumlah Klaim",IF(G10="X",IF(I10="X",IF(Q18&lt;0,"Kekurangan Uang Muka",IF(Q18=0,"Pas","Kelebihan Uang Muka")),""),""))</f>
        <v/>
      </c>
      <c r="D18" s="96"/>
      <c r="E18" s="96"/>
      <c r="F18" s="95" t="str">
        <f>IF(C18="","",":")</f>
        <v/>
      </c>
      <c r="G18" s="97" t="str">
        <f>IF(C18="","",Q18)</f>
        <v/>
      </c>
      <c r="H18" s="97"/>
      <c r="I18" s="98" t="str">
        <f>IF(C18="","",IF(C18="Pas","",IF(C18="Kelebihan Uang muka","Setor Melalui :","Cara Bayar :")))</f>
        <v/>
      </c>
      <c r="J18" s="98"/>
      <c r="K18" s="31" t="str">
        <f>IF(I18="","","Transfer / Cash")</f>
        <v/>
      </c>
      <c r="L18" s="31"/>
      <c r="M18" s="98" t="str">
        <f>IF(M17="","","No.Rekening :")</f>
        <v/>
      </c>
      <c r="N18" s="98"/>
      <c r="O18" s="99" t="str">
        <f>IF(C18="","",IF(G18=0,"",IF(C18="Kelebihan Uang Muka",IF(G5=E42,"156 00233 77510","156 00233 77510"),IF(C18="Jumlah Klaim",O15,O15))))</f>
        <v/>
      </c>
      <c r="P18" s="48"/>
      <c r="Q18" s="100" t="str">
        <f>IF(Q15=2,M29-O29,O29)</f>
        <v/>
      </c>
      <c r="R18" s="67"/>
      <c r="S18" s="42"/>
      <c r="T18" s="42"/>
      <c r="U18" s="42"/>
    </row>
    <row r="19" spans="1:21" x14ac:dyDescent="0.25">
      <c r="B19" s="44"/>
      <c r="C19" s="95" t="str">
        <f>IF(C18="","","Terbilang")</f>
        <v/>
      </c>
      <c r="D19" s="95"/>
      <c r="E19" s="95"/>
      <c r="F19" s="95" t="str">
        <f>IF(C19="","",":")</f>
        <v/>
      </c>
      <c r="G19" s="101" t="str">
        <f>IF(C18="","",IF(G18="","",PROPER(IF(G18=0,"nol",IF(G18&lt;0,"minus ","")&amp;SUBSTITUTE(TRIM(SUBSTITUTE(SUBSTITUTE(SUBSTITUTE(SUBSTITUTE(SUBSTITUTE(SUBSTITUTE(SUBSTITUTE(SUBSTITUTE(SUBSTITUTE(SUBSTITUTE(SUBSTITUTE(SUBSTITUTE(SUBSTITUTE(SUBSTITUTE(SUBSTITUTE(SUBSTITUTE(SUBSTITUTE(SUBSTITUTE(SUBSTITUTE(SUBSTITUTE(SUBSTITUTE(SUBSTITUTE(SUBSTITUTE(SUBSTITUTE(IF(--MID(TEXT(ABS(G18),"000000000000000"),1,3)=0,"",MID(TEXT(ABS(G18),"000000000000000"),1,1)&amp;" ratus "&amp;MID(TEXT(ABS(G18),"000000000000000"),2,1)&amp;" puluh "&amp;MID(TEXT(ABS(G18),"000000000000000"),3,1)&amp;" trilyun ")&amp;IF(--MID(TEXT(ABS(G18),"000000000000000"),4,3)=0,"",MID(TEXT(ABS(G18),"000000000000000"),4,1)&amp;" ratus "&amp;MID(TEXT(ABS(G18),"000000000000000"),5,1)&amp;" puluh "&amp;MID(TEXT(ABS(G18),"000000000000000"),6,1)&amp;" milyar ")&amp;IF(--MID(TEXT(ABS(G18),"000000000000000"),7,3)=0,"",MID(TEXT(ABS(G18),"000000000000000"),7,1)&amp;" ratus "&amp;MID(TEXT(ABS(G18),"000000000000000"),8,1)&amp;" puluh "&amp;MID(TEXT(ABS(G18),"000000000000000"),9,1)&amp;" juta ")&amp;IF(--MID(TEXT(ABS(G18),"000000000000000"),10,3)=0,"",IF(--MID(TEXT(ABS(G18),"000000000000000"),10,3)=1,"*",MID(TEXT(ABS(G18),"000000000000000"),10,1)&amp;" ratus "&amp;MID(TEXT(ABS(G18),"000000000000000"),11,1)&amp;" puluh ")&amp;MID(TEXT(ABS(G18),"000000000000000"),12,1)&amp;" ribu ")&amp;IF(--MID(TEXT(ABS(G18),"000000000000000"),13,3)=0,"",MID(TEXT(ABS(G18),"000000000000000"),13,1)&amp;" ratus "&amp;MID(TEXT(ABS(G18),"000000000000000"),14,1)&amp;" puluh "&amp;MID(TEXT(ABS(G18),"000000000000000"),15,1)),1,"satu"),2,"dua"),3,"tiga"),4,"empat"),5,"lima"),6,"enam"),7,"tujuh"),8,"delapan"),9,"sembilan"),"0 ratus",""),"0 puluh",""),"satu puluh 0","sepuluh"),"satu puluh satu","sebelas"),"satu puluh dua","duabelas"),"satu puluh tiga","tigabelas"),"satu puluh empat","empatbelas"),"satu puluh lima","limabelas"),"satu puluh enam","enambelas"),"satu puluh tujuh","tujuhbelas"),"satu puluh delapan","delapanbelas"),"satu puluh sembilan","sembilanbelas"),"satu ratus","seratus"),"*satu ribu","seribu"),0,""))," "," "))&amp;" rupiah")))</f>
        <v/>
      </c>
      <c r="H19" s="101"/>
      <c r="I19" s="101"/>
      <c r="J19" s="101"/>
      <c r="K19" s="101"/>
      <c r="L19" s="101"/>
      <c r="M19" s="101"/>
      <c r="N19" s="101"/>
      <c r="O19" s="101"/>
      <c r="P19" s="48"/>
      <c r="Q19" s="102"/>
      <c r="R19" s="67"/>
      <c r="S19" s="42"/>
      <c r="T19" s="42"/>
      <c r="U19" s="42"/>
    </row>
    <row r="20" spans="1:21" ht="3" customHeight="1" x14ac:dyDescent="0.25">
      <c r="B20" s="44"/>
      <c r="C20" s="45"/>
      <c r="D20" s="45"/>
      <c r="E20" s="45"/>
      <c r="F20" s="45"/>
      <c r="G20" s="103"/>
      <c r="H20" s="103"/>
      <c r="I20" s="103"/>
      <c r="J20" s="103"/>
      <c r="K20" s="103"/>
      <c r="L20" s="103"/>
      <c r="M20" s="103"/>
      <c r="N20" s="103"/>
      <c r="O20" s="103"/>
      <c r="P20" s="48"/>
      <c r="Q20" s="104"/>
      <c r="R20" s="67"/>
      <c r="S20" s="42"/>
      <c r="T20" s="42"/>
      <c r="U20" s="42"/>
    </row>
    <row r="21" spans="1:21" s="86" customFormat="1" ht="15.75" x14ac:dyDescent="0.25">
      <c r="A21" s="77"/>
      <c r="B21" s="78"/>
      <c r="C21" s="105" t="str">
        <f>IF(L7="-","","Tabel Detail Perhitungan :")</f>
        <v>Tabel Detail Perhitungan :</v>
      </c>
      <c r="D21" s="105"/>
      <c r="E21" s="105"/>
      <c r="F21" s="106"/>
      <c r="G21" s="107"/>
      <c r="H21" s="108" t="s">
        <v>39</v>
      </c>
      <c r="I21" s="108"/>
      <c r="J21" s="108"/>
      <c r="K21" s="108"/>
      <c r="L21" s="109"/>
      <c r="M21" s="110"/>
      <c r="N21" s="110"/>
      <c r="O21" s="111"/>
      <c r="P21" s="82"/>
      <c r="Q21" s="83"/>
      <c r="R21" s="84"/>
      <c r="S21" s="85"/>
      <c r="T21" s="85"/>
      <c r="U21" s="85"/>
    </row>
    <row r="22" spans="1:21" s="120" customFormat="1" ht="15.75" thickBot="1" x14ac:dyDescent="0.3">
      <c r="A22" s="112"/>
      <c r="B22" s="113"/>
      <c r="C22" s="114" t="str">
        <f>IF(G10="x","No.",IF(I10="x","No.",IF(M10="x","No.","")))</f>
        <v/>
      </c>
      <c r="D22" s="114" t="str">
        <f>IF(I10="x","Tanggal Nota",IF(G10="x","",IF(M10="x","Tanggal Nota","")))</f>
        <v/>
      </c>
      <c r="E22" s="115" t="str">
        <f>IF(G10="x","Keterangan",IF(I10="x","Keterangan",IF(M10="x","Keterangan","")))</f>
        <v/>
      </c>
      <c r="F22" s="115"/>
      <c r="G22" s="115"/>
      <c r="H22" s="115"/>
      <c r="I22" s="115"/>
      <c r="J22" s="115"/>
      <c r="K22" s="115"/>
      <c r="L22" s="114" t="str">
        <f>IF(I10="x","No. Bukti",IF(G10="x","",IF(M10="x","No. Bukti","")))</f>
        <v/>
      </c>
      <c r="M22" s="116" t="str">
        <f>IF(I10="x","",IF(G10="x","Total Pengajuan",IF(M10="x","","")))</f>
        <v/>
      </c>
      <c r="N22" s="116"/>
      <c r="O22" s="117" t="str">
        <f>IF(I10="x","Total Realisasi",IF(G10="x","",IF(M10="x","Total Klaim","")))</f>
        <v/>
      </c>
      <c r="P22" s="118"/>
      <c r="Q22" s="112"/>
      <c r="R22" s="119"/>
      <c r="S22" s="119"/>
      <c r="T22" s="119"/>
      <c r="U22" s="119"/>
    </row>
    <row r="23" spans="1:21" ht="3.75" customHeight="1" x14ac:dyDescent="0.25">
      <c r="B23" s="44"/>
      <c r="C23" s="121"/>
      <c r="D23" s="121"/>
      <c r="E23" s="122"/>
      <c r="F23" s="122"/>
      <c r="G23" s="122"/>
      <c r="H23" s="122"/>
      <c r="I23" s="122"/>
      <c r="J23" s="122"/>
      <c r="K23" s="122"/>
      <c r="L23" s="122"/>
      <c r="M23" s="123"/>
      <c r="N23" s="124"/>
      <c r="O23" s="124"/>
      <c r="P23" s="48"/>
      <c r="Q23" s="58"/>
      <c r="R23" s="42"/>
      <c r="S23" s="42"/>
      <c r="T23" s="42"/>
      <c r="U23" s="42"/>
    </row>
    <row r="24" spans="1:21" ht="15.75" thickBot="1" x14ac:dyDescent="0.3">
      <c r="B24" s="44"/>
      <c r="C24" s="125" t="str">
        <f>IF(E24&lt;&gt;"",COUNTA($E$24:E24),"")</f>
        <v/>
      </c>
      <c r="D24" s="6"/>
      <c r="E24" s="28"/>
      <c r="F24" s="29"/>
      <c r="G24" s="29"/>
      <c r="H24" s="29"/>
      <c r="I24" s="29"/>
      <c r="J24" s="29"/>
      <c r="K24" s="30"/>
      <c r="L24" s="34"/>
      <c r="M24" s="26"/>
      <c r="N24" s="27"/>
      <c r="O24" s="7"/>
      <c r="P24" s="48"/>
      <c r="Q24" s="104"/>
      <c r="R24" s="42"/>
      <c r="S24" s="42"/>
      <c r="T24" s="42"/>
      <c r="U24" s="42"/>
    </row>
    <row r="25" spans="1:21" ht="15.75" thickBot="1" x14ac:dyDescent="0.3">
      <c r="B25" s="44"/>
      <c r="C25" s="125" t="str">
        <f>IF(E25&lt;&gt;"",COUNTA($E$24:E25),"")</f>
        <v/>
      </c>
      <c r="D25" s="6"/>
      <c r="E25" s="23"/>
      <c r="F25" s="24"/>
      <c r="G25" s="24"/>
      <c r="H25" s="24"/>
      <c r="I25" s="24"/>
      <c r="J25" s="24"/>
      <c r="K25" s="25"/>
      <c r="L25" s="34"/>
      <c r="M25" s="26"/>
      <c r="N25" s="27"/>
      <c r="O25" s="7"/>
      <c r="P25" s="48"/>
      <c r="Q25" s="58"/>
      <c r="R25" s="42"/>
      <c r="S25" s="42"/>
      <c r="T25" s="42"/>
      <c r="U25" s="42"/>
    </row>
    <row r="26" spans="1:21" ht="15.75" thickBot="1" x14ac:dyDescent="0.3">
      <c r="B26" s="44"/>
      <c r="C26" s="125" t="str">
        <f>IF(E26&lt;&gt;"",COUNTA($E$24:E26),"")</f>
        <v/>
      </c>
      <c r="D26" s="6"/>
      <c r="E26" s="23"/>
      <c r="F26" s="24"/>
      <c r="G26" s="24"/>
      <c r="H26" s="24"/>
      <c r="I26" s="24"/>
      <c r="J26" s="24"/>
      <c r="K26" s="25"/>
      <c r="L26" s="34"/>
      <c r="M26" s="26"/>
      <c r="N26" s="27"/>
      <c r="O26" s="7"/>
      <c r="P26" s="48"/>
      <c r="Q26" s="58"/>
      <c r="R26" s="42"/>
      <c r="S26" s="42"/>
      <c r="T26" s="42"/>
      <c r="U26" s="42"/>
    </row>
    <row r="27" spans="1:21" ht="15.75" thickBot="1" x14ac:dyDescent="0.3">
      <c r="B27" s="44"/>
      <c r="C27" s="125" t="str">
        <f>IF(E27&lt;&gt;"",COUNTA($E$24:E27),"")</f>
        <v/>
      </c>
      <c r="D27" s="6"/>
      <c r="E27" s="23"/>
      <c r="F27" s="24"/>
      <c r="G27" s="24"/>
      <c r="H27" s="24"/>
      <c r="I27" s="24"/>
      <c r="J27" s="24"/>
      <c r="K27" s="25"/>
      <c r="L27" s="34"/>
      <c r="M27" s="26"/>
      <c r="N27" s="27"/>
      <c r="O27" s="7"/>
      <c r="P27" s="48"/>
      <c r="Q27" s="58"/>
      <c r="R27" s="42"/>
      <c r="S27" s="42"/>
      <c r="T27" s="42"/>
      <c r="U27" s="42"/>
    </row>
    <row r="28" spans="1:21" x14ac:dyDescent="0.25">
      <c r="B28" s="44"/>
      <c r="C28" s="125" t="str">
        <f>IF(E28&lt;&gt;"",COUNTA($E$24:E28),"")</f>
        <v/>
      </c>
      <c r="D28" s="8"/>
      <c r="E28" s="18"/>
      <c r="F28" s="19"/>
      <c r="G28" s="19"/>
      <c r="H28" s="19"/>
      <c r="I28" s="19"/>
      <c r="J28" s="19"/>
      <c r="K28" s="20"/>
      <c r="L28" s="35"/>
      <c r="M28" s="21"/>
      <c r="N28" s="22"/>
      <c r="O28" s="9"/>
      <c r="P28" s="48"/>
      <c r="Q28" s="58"/>
      <c r="R28" s="42"/>
      <c r="S28" s="42"/>
      <c r="T28" s="42"/>
      <c r="U28" s="42"/>
    </row>
    <row r="29" spans="1:21" ht="13.5" customHeight="1" thickBot="1" x14ac:dyDescent="0.3">
      <c r="B29" s="44"/>
      <c r="C29" s="115" t="str">
        <f>IF(E22="","","Total")</f>
        <v/>
      </c>
      <c r="D29" s="115"/>
      <c r="E29" s="115"/>
      <c r="F29" s="115"/>
      <c r="G29" s="115"/>
      <c r="H29" s="115"/>
      <c r="I29" s="115"/>
      <c r="J29" s="115"/>
      <c r="K29" s="115"/>
      <c r="L29" s="115"/>
      <c r="M29" s="145" t="str">
        <f>IF(M24="","",SUM(M24:N28))</f>
        <v/>
      </c>
      <c r="N29" s="145"/>
      <c r="O29" s="146" t="str">
        <f>IF(O22="","",SUM(O24:O28))</f>
        <v/>
      </c>
      <c r="P29" s="48"/>
      <c r="Q29" s="58"/>
      <c r="R29" s="42"/>
      <c r="S29" s="42"/>
      <c r="T29" s="42"/>
      <c r="U29" s="42"/>
    </row>
    <row r="30" spans="1:21" ht="3.75" customHeight="1" thickBot="1" x14ac:dyDescent="0.3">
      <c r="B30" s="44"/>
      <c r="C30" s="62"/>
      <c r="D30" s="62"/>
      <c r="E30" s="62"/>
      <c r="F30" s="147"/>
      <c r="G30" s="147"/>
      <c r="H30" s="10"/>
      <c r="I30" s="11"/>
      <c r="J30" s="11"/>
      <c r="K30" s="11"/>
      <c r="L30" s="148"/>
      <c r="M30" s="149"/>
      <c r="N30" s="12"/>
      <c r="O30" s="13"/>
      <c r="P30" s="48"/>
      <c r="R30" s="42"/>
      <c r="S30" s="42"/>
      <c r="T30" s="42"/>
      <c r="U30" s="42"/>
    </row>
    <row r="31" spans="1:21" x14ac:dyDescent="0.25">
      <c r="A31" s="150"/>
      <c r="B31" s="44"/>
      <c r="C31" s="151" t="str">
        <f>IF(M10="x","Penanggung Jawab",IF(I10="x","Penanggung jawab",IF(G10="x","Pemohon,","")))</f>
        <v/>
      </c>
      <c r="D31" s="152"/>
      <c r="E31" s="152"/>
      <c r="F31" s="152"/>
      <c r="G31" s="153"/>
      <c r="H31" s="152" t="str">
        <f>IF(C32="","",IF(C38="Direktur","","Disetujui,"))</f>
        <v/>
      </c>
      <c r="I31" s="152"/>
      <c r="J31" s="152" t="str">
        <f>IF(C32="","",IF(C18="Pas","Diverifikasi",IF(C18="Kelebihan Uang Muka","Diterima oleh,","Dibayarkan,")))</f>
        <v/>
      </c>
      <c r="K31" s="152"/>
      <c r="L31" s="152"/>
      <c r="M31" s="152"/>
      <c r="N31" s="152" t="str">
        <f>IF(C32="","",IF(I10="X","Diketahui, ",IF(M10="x","Diketahui, ","Diterima,")))</f>
        <v/>
      </c>
      <c r="O31" s="207"/>
      <c r="P31" s="155"/>
      <c r="R31" s="42"/>
      <c r="S31" s="42"/>
      <c r="T31" s="42"/>
      <c r="U31" s="42"/>
    </row>
    <row r="32" spans="1:21" x14ac:dyDescent="0.25">
      <c r="B32" s="44"/>
      <c r="C32" s="156" t="str">
        <f>IF(C31="","",G6)</f>
        <v/>
      </c>
      <c r="D32" s="157"/>
      <c r="E32" s="157"/>
      <c r="F32" s="157"/>
      <c r="G32" s="158"/>
      <c r="H32" s="157" t="str">
        <f>IF(H31="","",IF(C38="Direktur","",IF(C32="Purchasing",IF(C38="Staff","Purchasing","BOD"),IF(C38="General Manager","BOD",IF(C38="Manager","BOD",IF(C38="Manager'","Sales &amp; Marketing",IF(C38="National Manager","Sales &amp; Marketing",C32)))))))</f>
        <v/>
      </c>
      <c r="I32" s="157"/>
      <c r="J32" s="159" t="str">
        <f>IF(C32="","","Finance &amp; Accounting")</f>
        <v/>
      </c>
      <c r="K32" s="159"/>
      <c r="L32" s="159"/>
      <c r="M32" s="159"/>
      <c r="N32" s="159" t="str">
        <f>IF(N31="Diketahui, ",J32,C32)</f>
        <v/>
      </c>
      <c r="O32" s="208"/>
      <c r="P32" s="162"/>
      <c r="R32" s="42"/>
      <c r="S32" s="42"/>
      <c r="T32" s="42"/>
      <c r="U32" s="42"/>
    </row>
    <row r="33" spans="1:21" x14ac:dyDescent="0.25">
      <c r="B33" s="44"/>
      <c r="C33" s="163"/>
      <c r="D33" s="164"/>
      <c r="E33" s="164"/>
      <c r="F33" s="164"/>
      <c r="G33" s="165"/>
      <c r="H33" s="159"/>
      <c r="I33" s="159"/>
      <c r="J33" s="211"/>
      <c r="K33" s="211"/>
      <c r="L33" s="211"/>
      <c r="M33" s="211"/>
      <c r="N33" s="159"/>
      <c r="O33" s="208"/>
      <c r="P33" s="48"/>
      <c r="R33" s="42"/>
      <c r="S33" s="42"/>
      <c r="T33" s="42"/>
      <c r="U33" s="42"/>
    </row>
    <row r="34" spans="1:21" ht="4.5" customHeight="1" x14ac:dyDescent="0.25">
      <c r="B34" s="44"/>
      <c r="C34" s="163"/>
      <c r="D34" s="164"/>
      <c r="E34" s="164"/>
      <c r="F34" s="164"/>
      <c r="G34" s="165"/>
      <c r="H34" s="159"/>
      <c r="I34" s="159"/>
      <c r="J34" s="211"/>
      <c r="K34" s="211"/>
      <c r="L34" s="211"/>
      <c r="M34" s="211"/>
      <c r="N34" s="159"/>
      <c r="O34" s="208"/>
      <c r="P34" s="48"/>
      <c r="R34" s="42"/>
      <c r="S34" s="42"/>
      <c r="T34" s="42"/>
      <c r="U34" s="42"/>
    </row>
    <row r="35" spans="1:21" x14ac:dyDescent="0.25">
      <c r="B35" s="44"/>
      <c r="C35" s="163"/>
      <c r="D35" s="164"/>
      <c r="E35" s="164"/>
      <c r="F35" s="164"/>
      <c r="G35" s="165"/>
      <c r="H35" s="159"/>
      <c r="I35" s="159"/>
      <c r="J35" s="211"/>
      <c r="K35" s="211"/>
      <c r="L35" s="211"/>
      <c r="M35" s="211"/>
      <c r="N35" s="159"/>
      <c r="O35" s="208"/>
      <c r="P35" s="48"/>
      <c r="R35" s="42"/>
      <c r="S35" s="42"/>
      <c r="T35" s="42"/>
      <c r="U35" s="42"/>
    </row>
    <row r="36" spans="1:21" x14ac:dyDescent="0.25">
      <c r="B36" s="44"/>
      <c r="C36" s="163"/>
      <c r="D36" s="164"/>
      <c r="E36" s="164"/>
      <c r="F36" s="164"/>
      <c r="G36" s="165"/>
      <c r="H36" s="159"/>
      <c r="I36" s="159"/>
      <c r="J36" s="211"/>
      <c r="K36" s="211"/>
      <c r="L36" s="211"/>
      <c r="M36" s="211"/>
      <c r="N36" s="159"/>
      <c r="O36" s="208"/>
      <c r="P36" s="48"/>
      <c r="R36" s="42"/>
      <c r="S36" s="42"/>
      <c r="T36" s="42"/>
      <c r="U36" s="42"/>
    </row>
    <row r="37" spans="1:21" s="120" customFormat="1" x14ac:dyDescent="0.25">
      <c r="A37" s="166"/>
      <c r="B37" s="167"/>
      <c r="C37" s="168" t="str">
        <f>IF(C32="","",""&amp;("( "&amp;G7&amp;" )")&amp;"")</f>
        <v/>
      </c>
      <c r="D37" s="169"/>
      <c r="E37" s="169"/>
      <c r="F37" s="169"/>
      <c r="G37" s="170"/>
      <c r="H37" s="169" t="str">
        <f>IF(C32="","",IF(C32="BOD","","(…....................)"))</f>
        <v/>
      </c>
      <c r="I37" s="169"/>
      <c r="J37" s="169" t="str">
        <f>IF(C32="","","(…....................)")</f>
        <v/>
      </c>
      <c r="K37" s="169"/>
      <c r="L37" s="169"/>
      <c r="M37" s="169"/>
      <c r="N37" s="169" t="str">
        <f>IF(C32="","","(…....................)")</f>
        <v/>
      </c>
      <c r="O37" s="209"/>
      <c r="P37" s="172"/>
      <c r="Q37" s="119"/>
      <c r="R37" s="119"/>
      <c r="S37" s="119"/>
      <c r="T37" s="119"/>
      <c r="U37" s="119"/>
    </row>
    <row r="38" spans="1:21" ht="15.75" thickBot="1" x14ac:dyDescent="0.3">
      <c r="A38" s="67"/>
      <c r="B38" s="173"/>
      <c r="C38" s="174" t="str">
        <f>IF(C31="","",IF(Q7="",G8,Q7))</f>
        <v/>
      </c>
      <c r="D38" s="175"/>
      <c r="E38" s="175"/>
      <c r="F38" s="175"/>
      <c r="G38" s="176"/>
      <c r="H38" s="177" t="str">
        <f>IF(H31="","",IF(C38="Direktur","",IF(C32="Purchasing",IF(C38="Staff","Supervisor","Direktur"),IF(C38="Manager'","General manager",IF(C38="Direktur","",IF(C38="General Manager","Direktur",IF(C38="Jr. Manager","Direktur",IF(C38="Manager","Direktur",IF(C38="Regional Manager","National Manager",IF(C38="Area Sales Mgr","National Manager",IF(C38="Area Sales Spv","National Manager",IF(C38="Area Sales","National Manager",IF(C38="Delivery Collector","National Manager",IF(C38="National Manager","General Manager","Manager"))))))))))))))</f>
        <v/>
      </c>
      <c r="I38" s="177"/>
      <c r="J38" s="177" t="str">
        <f>IF(C32="","","Controller ")</f>
        <v/>
      </c>
      <c r="K38" s="177"/>
      <c r="L38" s="177"/>
      <c r="M38" s="177"/>
      <c r="N38" s="177" t="str">
        <f>IF(N31="Diketahui, ","Manager",C38)</f>
        <v/>
      </c>
      <c r="O38" s="210"/>
      <c r="P38" s="155"/>
      <c r="R38" s="42"/>
      <c r="S38" s="42"/>
      <c r="T38" s="42"/>
      <c r="U38" s="42"/>
    </row>
    <row r="39" spans="1:21" ht="6.75" customHeight="1" thickBot="1" x14ac:dyDescent="0.3">
      <c r="A39" s="36" t="s">
        <v>4</v>
      </c>
      <c r="B39" s="180"/>
      <c r="C39" s="181"/>
      <c r="D39" s="181"/>
      <c r="E39" s="181"/>
      <c r="F39" s="182"/>
      <c r="G39" s="182"/>
      <c r="H39" s="182"/>
      <c r="I39" s="182"/>
      <c r="J39" s="182"/>
      <c r="K39" s="182"/>
      <c r="L39" s="183"/>
      <c r="M39" s="183"/>
      <c r="N39" s="183"/>
      <c r="O39" s="183"/>
      <c r="P39" s="184"/>
      <c r="R39" s="42"/>
      <c r="S39" s="42"/>
      <c r="T39" s="42"/>
      <c r="U39" s="42"/>
    </row>
    <row r="40" spans="1:21" ht="6.75" customHeight="1" thickTop="1" x14ac:dyDescent="0.25">
      <c r="B40" s="185"/>
      <c r="C40" s="185"/>
      <c r="D40" s="185"/>
      <c r="E40" s="185"/>
      <c r="F40" s="186"/>
      <c r="G40" s="186"/>
      <c r="H40" s="186"/>
      <c r="I40" s="186"/>
      <c r="J40" s="186"/>
      <c r="K40" s="186"/>
      <c r="L40" s="38"/>
      <c r="M40" s="38"/>
      <c r="N40" s="38"/>
      <c r="O40" s="38"/>
      <c r="P40" s="38"/>
      <c r="R40" s="42"/>
      <c r="S40" s="42"/>
      <c r="T40" s="42"/>
      <c r="U40" s="42"/>
    </row>
    <row r="41" spans="1:21" s="42" customFormat="1" x14ac:dyDescent="0.25">
      <c r="A41" s="36" t="s">
        <v>8</v>
      </c>
      <c r="B41" s="187"/>
      <c r="C41" s="187"/>
      <c r="D41" s="187"/>
      <c r="E41" s="188"/>
      <c r="F41" s="187"/>
      <c r="G41" s="187"/>
      <c r="H41" s="187"/>
      <c r="I41" s="187"/>
      <c r="J41" s="189"/>
      <c r="K41" s="189"/>
      <c r="L41" s="189"/>
      <c r="M41" s="189"/>
      <c r="N41" s="189"/>
      <c r="O41" s="189"/>
      <c r="P41" s="189"/>
    </row>
    <row r="42" spans="1:21" s="42" customFormat="1" x14ac:dyDescent="0.25">
      <c r="A42" s="36" t="s">
        <v>9</v>
      </c>
      <c r="B42" s="36"/>
      <c r="C42" s="36"/>
      <c r="D42" s="36"/>
      <c r="E42" s="36" t="s">
        <v>1</v>
      </c>
      <c r="F42" s="36"/>
      <c r="G42" s="36"/>
      <c r="H42" s="36"/>
      <c r="I42" s="36"/>
      <c r="J42" s="67"/>
      <c r="K42" s="67"/>
      <c r="L42" s="67"/>
      <c r="M42" s="67"/>
      <c r="N42" s="67"/>
      <c r="O42" s="67"/>
      <c r="P42" s="67"/>
    </row>
    <row r="43" spans="1:21" s="42" customFormat="1" x14ac:dyDescent="0.25">
      <c r="A43" s="190" t="s">
        <v>4</v>
      </c>
      <c r="B43" s="190"/>
      <c r="C43" s="191"/>
      <c r="D43" s="192"/>
      <c r="E43" s="192" t="s">
        <v>10</v>
      </c>
      <c r="F43" s="36"/>
      <c r="G43" s="36"/>
      <c r="H43" s="36"/>
      <c r="I43" s="36"/>
      <c r="J43" s="67"/>
      <c r="K43" s="67"/>
      <c r="L43" s="67"/>
      <c r="M43" s="67"/>
      <c r="N43" s="67"/>
      <c r="O43" s="67"/>
      <c r="P43" s="67"/>
    </row>
    <row r="44" spans="1:21" s="42" customFormat="1" x14ac:dyDescent="0.25">
      <c r="A44" s="190" t="s">
        <v>5</v>
      </c>
      <c r="B44" s="190"/>
      <c r="C44" s="191"/>
      <c r="D44" s="192"/>
      <c r="E44" s="192" t="s">
        <v>11</v>
      </c>
      <c r="F44" s="58"/>
      <c r="G44" s="36"/>
      <c r="H44" s="36"/>
      <c r="I44" s="36"/>
      <c r="J44" s="67"/>
      <c r="K44" s="67"/>
      <c r="L44" s="67"/>
      <c r="M44" s="67"/>
      <c r="N44" s="67"/>
      <c r="O44" s="67"/>
      <c r="P44" s="67"/>
      <c r="T44" s="67"/>
    </row>
    <row r="45" spans="1:21" s="42" customFormat="1" x14ac:dyDescent="0.25">
      <c r="A45" s="193" t="s">
        <v>4</v>
      </c>
      <c r="B45" s="190"/>
      <c r="C45" s="191"/>
      <c r="D45" s="192"/>
      <c r="E45" s="192"/>
      <c r="F45" s="58"/>
      <c r="G45" s="36"/>
      <c r="H45" s="36"/>
      <c r="I45" s="36"/>
      <c r="J45" s="67"/>
      <c r="K45" s="67"/>
      <c r="L45" s="67"/>
      <c r="M45" s="67"/>
      <c r="N45" s="67"/>
      <c r="O45" s="67"/>
      <c r="P45" s="67"/>
    </row>
    <row r="46" spans="1:21" s="42" customFormat="1" x14ac:dyDescent="0.25">
      <c r="A46" s="194" t="s">
        <v>12</v>
      </c>
      <c r="B46" s="195"/>
      <c r="C46" s="191"/>
      <c r="D46" s="192"/>
      <c r="E46" s="192"/>
      <c r="F46" s="192" t="s">
        <v>7</v>
      </c>
      <c r="G46" s="36"/>
      <c r="H46" s="36"/>
      <c r="I46" s="36"/>
      <c r="J46" s="67"/>
      <c r="K46" s="67"/>
      <c r="L46" s="67"/>
      <c r="M46" s="67"/>
      <c r="N46" s="67"/>
      <c r="O46" s="67"/>
      <c r="P46" s="67"/>
    </row>
    <row r="47" spans="1:21" s="42" customFormat="1" x14ac:dyDescent="0.25">
      <c r="A47" s="193" t="s">
        <v>14</v>
      </c>
      <c r="B47" s="190"/>
      <c r="C47" s="191"/>
      <c r="D47" s="192"/>
      <c r="E47" s="192"/>
      <c r="F47" s="192" t="s">
        <v>27</v>
      </c>
      <c r="G47" s="36"/>
      <c r="H47" s="36"/>
      <c r="I47" s="36"/>
      <c r="J47" s="67"/>
      <c r="K47" s="67"/>
      <c r="L47" s="67"/>
      <c r="M47" s="67"/>
      <c r="N47" s="67"/>
      <c r="O47" s="67"/>
      <c r="P47" s="67"/>
    </row>
    <row r="48" spans="1:21" s="42" customFormat="1" x14ac:dyDescent="0.25">
      <c r="A48" s="193" t="s">
        <v>15</v>
      </c>
      <c r="B48" s="190"/>
      <c r="C48" s="191"/>
      <c r="D48" s="192"/>
      <c r="E48" s="192"/>
      <c r="F48" s="192" t="s">
        <v>26</v>
      </c>
      <c r="G48" s="36"/>
      <c r="H48" s="36"/>
      <c r="I48" s="36"/>
      <c r="J48" s="67"/>
      <c r="K48" s="67"/>
      <c r="L48" s="67"/>
      <c r="M48" s="67"/>
      <c r="N48" s="67"/>
      <c r="O48" s="67"/>
      <c r="P48" s="67"/>
    </row>
    <row r="49" spans="1:20" s="42" customFormat="1" x14ac:dyDescent="0.25">
      <c r="A49" s="193" t="s">
        <v>2</v>
      </c>
      <c r="B49" s="190"/>
      <c r="C49" s="191"/>
      <c r="D49" s="192"/>
      <c r="E49" s="192"/>
      <c r="F49" s="58"/>
      <c r="G49" s="36"/>
      <c r="H49" s="36"/>
      <c r="I49" s="36"/>
      <c r="J49" s="67"/>
      <c r="K49" s="67"/>
      <c r="L49" s="67"/>
      <c r="M49" s="67"/>
      <c r="N49" s="67"/>
      <c r="O49" s="67"/>
      <c r="P49" s="67"/>
    </row>
    <row r="50" spans="1:20" s="42" customFormat="1" x14ac:dyDescent="0.25">
      <c r="A50" s="193" t="s">
        <v>29</v>
      </c>
      <c r="B50" s="190"/>
      <c r="C50" s="191"/>
      <c r="D50" s="192"/>
      <c r="E50" s="192"/>
      <c r="F50" s="36"/>
      <c r="G50" s="36"/>
      <c r="H50" s="36"/>
      <c r="I50" s="36"/>
      <c r="J50" s="67"/>
      <c r="K50" s="67"/>
      <c r="L50" s="67"/>
      <c r="M50" s="67"/>
      <c r="N50" s="67"/>
      <c r="O50" s="67"/>
      <c r="P50" s="67"/>
    </row>
    <row r="51" spans="1:20" s="42" customFormat="1" x14ac:dyDescent="0.25">
      <c r="A51" s="196" t="s">
        <v>16</v>
      </c>
      <c r="B51" s="190"/>
      <c r="C51" s="191"/>
      <c r="D51" s="192"/>
      <c r="E51" s="192"/>
      <c r="F51" s="36"/>
      <c r="G51" s="36"/>
      <c r="H51" s="36"/>
      <c r="I51" s="36"/>
      <c r="J51" s="67"/>
      <c r="K51" s="67"/>
      <c r="L51" s="67"/>
      <c r="M51" s="67"/>
      <c r="N51" s="67"/>
      <c r="O51" s="67"/>
      <c r="P51" s="67"/>
    </row>
    <row r="52" spans="1:20" s="42" customFormat="1" x14ac:dyDescent="0.25">
      <c r="A52" s="193" t="s">
        <v>13</v>
      </c>
      <c r="B52" s="190"/>
      <c r="C52" s="191"/>
      <c r="D52" s="192"/>
      <c r="E52" s="192"/>
      <c r="F52" s="58"/>
      <c r="G52" s="36"/>
      <c r="H52" s="36"/>
      <c r="I52" s="36"/>
      <c r="J52" s="67"/>
      <c r="K52" s="67"/>
      <c r="L52" s="67"/>
      <c r="M52" s="67"/>
      <c r="N52" s="67"/>
      <c r="O52" s="67"/>
      <c r="P52" s="67"/>
      <c r="R52" s="67"/>
      <c r="S52" s="67"/>
      <c r="T52" s="67"/>
    </row>
    <row r="53" spans="1:20" s="42" customFormat="1" x14ac:dyDescent="0.25">
      <c r="A53" s="193" t="s">
        <v>30</v>
      </c>
      <c r="B53" s="190"/>
      <c r="C53" s="191"/>
      <c r="D53" s="192"/>
      <c r="E53" s="192"/>
      <c r="F53" s="58"/>
      <c r="G53" s="36"/>
      <c r="H53" s="36"/>
      <c r="I53" s="36"/>
      <c r="J53" s="67"/>
      <c r="K53" s="67"/>
      <c r="L53" s="67"/>
      <c r="M53" s="67"/>
      <c r="N53" s="67"/>
      <c r="O53" s="67"/>
      <c r="P53" s="67"/>
      <c r="R53" s="67"/>
      <c r="S53" s="67"/>
      <c r="T53" s="67"/>
    </row>
    <row r="54" spans="1:20" s="42" customFormat="1" x14ac:dyDescent="0.25">
      <c r="A54" s="193" t="s">
        <v>31</v>
      </c>
      <c r="B54" s="197"/>
      <c r="C54" s="191"/>
      <c r="D54" s="192"/>
      <c r="E54" s="192"/>
      <c r="F54" s="58"/>
      <c r="G54" s="36"/>
      <c r="H54" s="36"/>
      <c r="I54" s="36"/>
      <c r="J54" s="67"/>
      <c r="K54" s="67"/>
      <c r="L54" s="67"/>
      <c r="M54" s="67"/>
      <c r="N54" s="67"/>
      <c r="O54" s="67"/>
      <c r="P54" s="67"/>
      <c r="R54" s="67"/>
      <c r="S54" s="67"/>
      <c r="T54" s="67"/>
    </row>
    <row r="55" spans="1:20" s="42" customFormat="1" x14ac:dyDescent="0.25">
      <c r="A55" s="193" t="s">
        <v>32</v>
      </c>
      <c r="B55" s="190"/>
      <c r="C55" s="191"/>
      <c r="D55" s="192"/>
      <c r="E55" s="192"/>
      <c r="F55" s="58"/>
      <c r="G55" s="36"/>
      <c r="H55" s="36"/>
      <c r="I55" s="36"/>
      <c r="J55" s="67"/>
      <c r="K55" s="67"/>
      <c r="L55" s="67"/>
      <c r="M55" s="67"/>
      <c r="N55" s="67"/>
      <c r="O55" s="67"/>
      <c r="P55" s="67"/>
      <c r="R55" s="67"/>
      <c r="S55" s="67"/>
      <c r="T55" s="67"/>
    </row>
    <row r="56" spans="1:20" s="42" customFormat="1" x14ac:dyDescent="0.25">
      <c r="A56" s="193" t="s">
        <v>33</v>
      </c>
      <c r="B56" s="195"/>
      <c r="C56" s="191"/>
      <c r="D56" s="192"/>
      <c r="E56" s="192"/>
      <c r="F56" s="36"/>
      <c r="G56" s="36"/>
      <c r="H56" s="36"/>
      <c r="I56" s="36"/>
      <c r="J56" s="67"/>
      <c r="K56" s="67"/>
      <c r="L56" s="67"/>
      <c r="M56" s="67"/>
      <c r="N56" s="67"/>
      <c r="O56" s="67"/>
      <c r="P56" s="67"/>
      <c r="R56" s="67"/>
      <c r="S56" s="67"/>
      <c r="T56" s="67"/>
    </row>
    <row r="57" spans="1:20" s="42" customFormat="1" x14ac:dyDescent="0.25">
      <c r="A57" s="193" t="s">
        <v>34</v>
      </c>
      <c r="B57" s="190"/>
      <c r="C57" s="191"/>
      <c r="D57" s="192"/>
      <c r="E57" s="192"/>
      <c r="F57" s="36"/>
      <c r="G57" s="36"/>
      <c r="H57" s="36"/>
      <c r="I57" s="36"/>
      <c r="J57" s="67"/>
      <c r="K57" s="67"/>
      <c r="L57" s="67"/>
      <c r="M57" s="67"/>
      <c r="N57" s="67"/>
      <c r="O57" s="67"/>
      <c r="P57" s="67"/>
      <c r="R57" s="67"/>
      <c r="S57" s="67"/>
      <c r="T57" s="67"/>
    </row>
    <row r="58" spans="1:20" s="42" customFormat="1" x14ac:dyDescent="0.25">
      <c r="A58" s="196"/>
      <c r="B58" s="190"/>
      <c r="C58" s="191"/>
      <c r="D58" s="192"/>
      <c r="E58" s="192"/>
      <c r="F58" s="36"/>
      <c r="G58" s="36"/>
      <c r="H58" s="36"/>
      <c r="I58" s="36"/>
      <c r="J58" s="67"/>
      <c r="K58" s="67"/>
      <c r="L58" s="67"/>
      <c r="M58" s="67"/>
      <c r="N58" s="67"/>
      <c r="O58" s="67"/>
      <c r="P58" s="67"/>
      <c r="R58" s="67"/>
      <c r="S58" s="67"/>
      <c r="T58" s="14"/>
    </row>
    <row r="59" spans="1:20" s="42" customFormat="1" x14ac:dyDescent="0.25">
      <c r="A59" s="198" t="s">
        <v>4</v>
      </c>
      <c r="B59" s="190"/>
      <c r="C59" s="191"/>
      <c r="D59" s="192"/>
      <c r="E59" s="192"/>
      <c r="F59" s="36"/>
      <c r="G59" s="36"/>
      <c r="H59" s="36"/>
      <c r="I59" s="36"/>
      <c r="J59" s="67"/>
      <c r="K59" s="67"/>
      <c r="L59" s="67"/>
      <c r="M59" s="67"/>
      <c r="N59" s="67"/>
      <c r="O59" s="67"/>
      <c r="P59" s="67"/>
      <c r="R59" s="67"/>
      <c r="S59" s="67"/>
      <c r="T59" s="14"/>
    </row>
    <row r="60" spans="1:20" s="42" customFormat="1" x14ac:dyDescent="0.25">
      <c r="A60" s="199" t="s">
        <v>16</v>
      </c>
      <c r="B60" s="190"/>
      <c r="C60" s="191"/>
      <c r="D60" s="192"/>
      <c r="E60" s="192"/>
      <c r="F60" s="36"/>
      <c r="G60" s="36"/>
      <c r="H60" s="36"/>
      <c r="I60" s="36"/>
      <c r="J60" s="67"/>
      <c r="K60" s="67"/>
      <c r="L60" s="67"/>
      <c r="M60" s="67"/>
      <c r="N60" s="67"/>
      <c r="O60" s="67"/>
      <c r="P60" s="67"/>
      <c r="R60" s="67"/>
      <c r="S60" s="67"/>
      <c r="T60" s="14"/>
    </row>
    <row r="61" spans="1:20" s="42" customFormat="1" x14ac:dyDescent="0.25">
      <c r="A61" s="193" t="s">
        <v>4</v>
      </c>
      <c r="B61" s="190"/>
      <c r="C61" s="191"/>
      <c r="D61" s="192"/>
      <c r="E61" s="192"/>
      <c r="F61" s="36"/>
      <c r="G61" s="36"/>
      <c r="H61" s="36"/>
      <c r="I61" s="36"/>
      <c r="J61" s="67"/>
      <c r="K61" s="67"/>
      <c r="L61" s="67"/>
      <c r="M61" s="67"/>
      <c r="N61" s="67"/>
      <c r="O61" s="67"/>
      <c r="P61" s="67"/>
      <c r="R61" s="67"/>
      <c r="S61" s="67"/>
      <c r="T61" s="14"/>
    </row>
    <row r="62" spans="1:20" s="42" customFormat="1" x14ac:dyDescent="0.25">
      <c r="A62" s="194" t="s">
        <v>18</v>
      </c>
      <c r="B62" s="190"/>
      <c r="C62" s="191"/>
      <c r="D62" s="192"/>
      <c r="E62" s="192"/>
      <c r="F62" s="36"/>
      <c r="G62" s="36"/>
      <c r="H62" s="36"/>
      <c r="I62" s="36"/>
      <c r="J62" s="67"/>
      <c r="K62" s="67"/>
      <c r="L62" s="67"/>
      <c r="M62" s="67"/>
      <c r="N62" s="67"/>
      <c r="O62" s="67"/>
      <c r="P62" s="67"/>
      <c r="R62" s="67"/>
      <c r="S62" s="67"/>
      <c r="T62" s="14"/>
    </row>
    <row r="63" spans="1:20" s="42" customFormat="1" x14ac:dyDescent="0.25">
      <c r="A63" s="193" t="s">
        <v>19</v>
      </c>
      <c r="B63" s="190"/>
      <c r="C63" s="191"/>
      <c r="D63" s="192"/>
      <c r="E63" s="192"/>
      <c r="F63" s="36"/>
      <c r="G63" s="36"/>
      <c r="H63" s="36"/>
      <c r="I63" s="36"/>
      <c r="J63" s="67"/>
      <c r="K63" s="67"/>
      <c r="L63" s="67"/>
      <c r="M63" s="67"/>
      <c r="N63" s="67"/>
      <c r="O63" s="67"/>
      <c r="P63" s="67"/>
      <c r="R63" s="67"/>
      <c r="S63" s="67"/>
      <c r="T63" s="14"/>
    </row>
    <row r="64" spans="1:20" s="42" customFormat="1" x14ac:dyDescent="0.25">
      <c r="A64" s="193" t="s">
        <v>20</v>
      </c>
      <c r="B64" s="190"/>
      <c r="C64" s="191"/>
      <c r="D64" s="192"/>
      <c r="E64" s="192"/>
      <c r="F64" s="36"/>
      <c r="G64" s="36"/>
      <c r="H64" s="36"/>
      <c r="I64" s="36"/>
      <c r="J64" s="67"/>
      <c r="K64" s="67"/>
      <c r="L64" s="67"/>
      <c r="M64" s="67"/>
      <c r="N64" s="67"/>
      <c r="O64" s="67"/>
      <c r="P64" s="67"/>
      <c r="R64" s="67"/>
      <c r="S64" s="67"/>
      <c r="T64" s="14"/>
    </row>
    <row r="65" spans="1:20" s="42" customFormat="1" x14ac:dyDescent="0.25">
      <c r="A65" s="193" t="s">
        <v>35</v>
      </c>
      <c r="B65" s="200"/>
      <c r="C65" s="191"/>
      <c r="D65" s="192"/>
      <c r="E65" s="192"/>
      <c r="F65" s="36"/>
      <c r="G65" s="36"/>
      <c r="H65" s="36"/>
      <c r="I65" s="36"/>
      <c r="J65" s="67"/>
      <c r="K65" s="67"/>
      <c r="L65" s="67"/>
      <c r="M65" s="67"/>
      <c r="N65" s="67"/>
      <c r="O65" s="67"/>
      <c r="P65" s="67"/>
      <c r="R65" s="67"/>
      <c r="S65" s="67"/>
      <c r="T65" s="67"/>
    </row>
    <row r="66" spans="1:20" s="42" customFormat="1" x14ac:dyDescent="0.25">
      <c r="A66" s="193" t="s">
        <v>21</v>
      </c>
      <c r="B66" s="190"/>
      <c r="C66" s="191"/>
      <c r="D66" s="192"/>
      <c r="E66" s="192"/>
      <c r="F66" s="36"/>
      <c r="G66" s="36"/>
      <c r="H66" s="36"/>
      <c r="I66" s="36"/>
      <c r="J66" s="67"/>
      <c r="K66" s="67"/>
      <c r="L66" s="67"/>
      <c r="M66" s="67"/>
      <c r="N66" s="67"/>
      <c r="O66" s="67"/>
      <c r="P66" s="67"/>
      <c r="R66" s="67"/>
      <c r="S66" s="67"/>
      <c r="T66" s="67"/>
    </row>
    <row r="67" spans="1:20" s="42" customFormat="1" x14ac:dyDescent="0.25">
      <c r="A67" s="193" t="s">
        <v>22</v>
      </c>
      <c r="B67" s="190"/>
      <c r="C67" s="191"/>
      <c r="D67" s="192"/>
      <c r="E67" s="192"/>
      <c r="F67" s="36"/>
      <c r="G67" s="36"/>
      <c r="H67" s="36"/>
      <c r="I67" s="36"/>
      <c r="J67" s="67"/>
      <c r="K67" s="67"/>
      <c r="L67" s="67"/>
      <c r="M67" s="67"/>
      <c r="N67" s="67"/>
      <c r="O67" s="67"/>
      <c r="P67" s="67"/>
      <c r="R67" s="67"/>
      <c r="S67" s="67"/>
      <c r="T67" s="67"/>
    </row>
    <row r="68" spans="1:20" s="42" customFormat="1" x14ac:dyDescent="0.25">
      <c r="A68" s="193" t="s">
        <v>23</v>
      </c>
      <c r="B68" s="190"/>
      <c r="C68" s="191"/>
      <c r="D68" s="192"/>
      <c r="E68" s="192"/>
      <c r="F68" s="36"/>
      <c r="G68" s="36"/>
      <c r="H68" s="36"/>
      <c r="I68" s="36"/>
      <c r="J68" s="67"/>
      <c r="K68" s="67"/>
      <c r="L68" s="67"/>
      <c r="M68" s="67"/>
      <c r="N68" s="67"/>
      <c r="O68" s="67"/>
      <c r="P68" s="67"/>
      <c r="R68" s="67"/>
      <c r="S68" s="67"/>
      <c r="T68" s="67"/>
    </row>
    <row r="69" spans="1:20" s="42" customFormat="1" x14ac:dyDescent="0.25">
      <c r="A69" s="193" t="s">
        <v>24</v>
      </c>
      <c r="B69" s="190"/>
      <c r="C69" s="191"/>
      <c r="D69" s="192"/>
      <c r="E69" s="192"/>
      <c r="F69" s="36"/>
      <c r="G69" s="36"/>
      <c r="H69" s="36"/>
      <c r="I69" s="36"/>
      <c r="J69" s="67"/>
      <c r="K69" s="67"/>
      <c r="L69" s="67"/>
      <c r="M69" s="67"/>
      <c r="N69" s="67"/>
      <c r="O69" s="67"/>
      <c r="P69" s="67"/>
      <c r="R69" s="67"/>
      <c r="S69" s="67"/>
      <c r="T69" s="67"/>
    </row>
    <row r="70" spans="1:20" s="42" customFormat="1" x14ac:dyDescent="0.25">
      <c r="A70" s="193" t="s">
        <v>25</v>
      </c>
      <c r="B70" s="190"/>
      <c r="C70" s="191"/>
      <c r="D70" s="192"/>
      <c r="E70" s="192"/>
      <c r="F70" s="36"/>
      <c r="G70" s="36"/>
      <c r="H70" s="36"/>
      <c r="I70" s="36"/>
      <c r="J70" s="67"/>
      <c r="K70" s="67"/>
      <c r="L70" s="67"/>
      <c r="M70" s="67"/>
      <c r="N70" s="67"/>
      <c r="O70" s="67"/>
      <c r="P70" s="67"/>
      <c r="R70" s="67"/>
      <c r="S70" s="67"/>
      <c r="T70" s="67"/>
    </row>
    <row r="71" spans="1:20" s="42" customFormat="1" x14ac:dyDescent="0.25">
      <c r="A71" s="193" t="s">
        <v>3</v>
      </c>
      <c r="B71" s="195"/>
      <c r="C71" s="191"/>
      <c r="D71" s="192"/>
      <c r="E71" s="192"/>
      <c r="F71" s="36"/>
      <c r="G71" s="36"/>
      <c r="H71" s="36"/>
      <c r="I71" s="36"/>
      <c r="J71" s="67"/>
      <c r="K71" s="67"/>
      <c r="L71" s="67"/>
      <c r="M71" s="67"/>
      <c r="N71" s="67"/>
      <c r="O71" s="67"/>
      <c r="P71" s="67"/>
      <c r="R71" s="67"/>
      <c r="S71" s="67"/>
      <c r="T71" s="67"/>
    </row>
    <row r="72" spans="1:20" s="42" customFormat="1" x14ac:dyDescent="0.25">
      <c r="A72" s="201" t="s">
        <v>4</v>
      </c>
      <c r="B72" s="191"/>
      <c r="C72" s="191"/>
      <c r="D72" s="192"/>
      <c r="E72" s="192"/>
      <c r="F72" s="36"/>
      <c r="G72" s="36"/>
      <c r="H72" s="36"/>
      <c r="I72" s="36"/>
      <c r="J72" s="67"/>
      <c r="K72" s="67"/>
      <c r="L72" s="67"/>
      <c r="M72" s="67"/>
      <c r="N72" s="67"/>
      <c r="O72" s="67"/>
      <c r="P72" s="67"/>
    </row>
    <row r="73" spans="1:20" s="42" customFormat="1" x14ac:dyDescent="0.25">
      <c r="A73" s="193" t="s">
        <v>36</v>
      </c>
      <c r="B73" s="191"/>
      <c r="C73" s="191"/>
      <c r="D73" s="192"/>
      <c r="E73" s="192"/>
      <c r="F73" s="36"/>
      <c r="G73" s="36"/>
      <c r="H73" s="36"/>
      <c r="I73" s="36"/>
      <c r="J73" s="67"/>
      <c r="K73" s="67"/>
      <c r="L73" s="67"/>
      <c r="M73" s="67"/>
      <c r="N73" s="67"/>
      <c r="O73" s="67"/>
      <c r="P73" s="67"/>
    </row>
    <row r="74" spans="1:20" s="42" customFormat="1" x14ac:dyDescent="0.25">
      <c r="A74" s="193" t="s">
        <v>37</v>
      </c>
      <c r="B74" s="191"/>
      <c r="C74" s="191"/>
      <c r="D74" s="192"/>
      <c r="E74" s="192"/>
      <c r="F74" s="36"/>
      <c r="G74" s="36"/>
      <c r="H74" s="36"/>
      <c r="I74" s="36"/>
      <c r="J74" s="67"/>
      <c r="K74" s="67"/>
      <c r="L74" s="67"/>
      <c r="M74" s="67"/>
      <c r="N74" s="67"/>
      <c r="O74" s="67"/>
      <c r="P74" s="67"/>
    </row>
    <row r="75" spans="1:20" s="42" customFormat="1" x14ac:dyDescent="0.25">
      <c r="A75" s="193" t="s">
        <v>17</v>
      </c>
      <c r="B75" s="191"/>
      <c r="C75" s="191"/>
      <c r="D75" s="192"/>
      <c r="E75" s="192"/>
      <c r="F75" s="36"/>
      <c r="G75" s="36"/>
      <c r="H75" s="36"/>
      <c r="I75" s="36"/>
      <c r="J75" s="67"/>
      <c r="K75" s="67"/>
      <c r="L75" s="67"/>
      <c r="M75" s="67"/>
      <c r="N75" s="67"/>
      <c r="O75" s="67"/>
      <c r="P75" s="67"/>
    </row>
    <row r="76" spans="1:20" s="42" customFormat="1" x14ac:dyDescent="0.25">
      <c r="A76" s="193" t="s">
        <v>38</v>
      </c>
      <c r="B76" s="191"/>
      <c r="C76" s="191"/>
      <c r="D76" s="192"/>
      <c r="E76" s="192"/>
      <c r="F76" s="36"/>
      <c r="G76" s="36"/>
      <c r="H76" s="36"/>
      <c r="I76" s="36"/>
      <c r="J76" s="67"/>
      <c r="K76" s="67"/>
      <c r="L76" s="67"/>
      <c r="M76" s="67"/>
      <c r="N76" s="67"/>
      <c r="O76" s="67"/>
      <c r="P76" s="67"/>
    </row>
    <row r="77" spans="1:20" s="42" customFormat="1" x14ac:dyDescent="0.25">
      <c r="A77" s="193" t="s">
        <v>3</v>
      </c>
      <c r="B77" s="191"/>
      <c r="C77" s="191"/>
      <c r="D77" s="192"/>
      <c r="E77" s="192"/>
      <c r="F77" s="36"/>
      <c r="G77" s="36"/>
      <c r="H77" s="36"/>
      <c r="I77" s="36"/>
      <c r="J77" s="67"/>
      <c r="K77" s="67"/>
      <c r="L77" s="67"/>
      <c r="M77" s="67"/>
      <c r="N77" s="67"/>
      <c r="O77" s="67"/>
      <c r="P77" s="67"/>
    </row>
    <row r="78" spans="1:20" s="42" customFormat="1" x14ac:dyDescent="0.25">
      <c r="A78" s="202"/>
      <c r="B78" s="202"/>
      <c r="C78" s="202"/>
      <c r="D78" s="203"/>
      <c r="E78" s="203"/>
      <c r="F78" s="67"/>
      <c r="G78" s="67"/>
      <c r="H78" s="67"/>
      <c r="I78" s="67"/>
      <c r="J78" s="67"/>
      <c r="K78" s="67"/>
      <c r="L78" s="67"/>
      <c r="M78" s="67"/>
      <c r="N78" s="67"/>
      <c r="O78" s="67"/>
      <c r="P78" s="67"/>
    </row>
    <row r="79" spans="1:20" s="42" customFormat="1" x14ac:dyDescent="0.25">
      <c r="A79" s="202"/>
      <c r="B79" s="202"/>
      <c r="C79" s="202"/>
      <c r="D79" s="203"/>
      <c r="E79" s="203"/>
      <c r="F79" s="67"/>
      <c r="G79" s="67"/>
      <c r="H79" s="67"/>
      <c r="I79" s="67"/>
      <c r="J79" s="67"/>
      <c r="K79" s="67"/>
      <c r="L79" s="67"/>
      <c r="M79" s="67"/>
      <c r="N79" s="67"/>
      <c r="O79" s="67"/>
      <c r="P79" s="67"/>
    </row>
    <row r="80" spans="1:20" s="42" customFormat="1" x14ac:dyDescent="0.25">
      <c r="A80" s="202"/>
      <c r="B80" s="202"/>
      <c r="C80" s="202"/>
      <c r="D80" s="203"/>
      <c r="E80" s="203"/>
      <c r="F80" s="67"/>
      <c r="G80" s="67"/>
      <c r="H80" s="67"/>
    </row>
    <row r="81" spans="1:21" s="42" customFormat="1" x14ac:dyDescent="0.25">
      <c r="A81" s="202"/>
      <c r="B81" s="202"/>
      <c r="C81" s="202"/>
      <c r="D81" s="203"/>
      <c r="E81" s="203"/>
      <c r="F81" s="67"/>
      <c r="G81" s="67"/>
      <c r="H81" s="67"/>
    </row>
    <row r="82" spans="1:21" s="42" customFormat="1" x14ac:dyDescent="0.25">
      <c r="A82" s="202"/>
      <c r="B82" s="202"/>
      <c r="C82" s="202"/>
      <c r="D82" s="203"/>
      <c r="E82" s="203"/>
      <c r="F82" s="67"/>
      <c r="G82" s="67"/>
      <c r="H82" s="67"/>
    </row>
    <row r="83" spans="1:21" s="42" customFormat="1" x14ac:dyDescent="0.25">
      <c r="A83" s="202"/>
      <c r="B83" s="202"/>
      <c r="C83" s="202"/>
      <c r="D83" s="203"/>
      <c r="E83" s="203"/>
      <c r="F83" s="67"/>
      <c r="G83" s="67"/>
      <c r="H83" s="67"/>
    </row>
    <row r="84" spans="1:21" s="42" customFormat="1" x14ac:dyDescent="0.25">
      <c r="A84" s="202"/>
      <c r="B84" s="202"/>
      <c r="C84" s="202"/>
      <c r="D84" s="203"/>
      <c r="E84" s="203"/>
      <c r="F84" s="67"/>
      <c r="G84" s="67"/>
      <c r="H84" s="67"/>
    </row>
    <row r="85" spans="1:21" s="42" customFormat="1" x14ac:dyDescent="0.25">
      <c r="A85" s="202"/>
      <c r="B85" s="202"/>
      <c r="C85" s="202"/>
      <c r="D85" s="203"/>
      <c r="E85" s="203"/>
      <c r="F85" s="67"/>
      <c r="G85" s="67"/>
      <c r="H85" s="67"/>
      <c r="L85" s="43"/>
      <c r="M85" s="43"/>
      <c r="N85" s="43"/>
      <c r="O85" s="43"/>
      <c r="P85" s="43"/>
      <c r="R85" s="43"/>
      <c r="S85" s="43"/>
      <c r="T85" s="43"/>
      <c r="U85" s="43"/>
    </row>
    <row r="86" spans="1:21" s="42" customFormat="1" x14ac:dyDescent="0.25">
      <c r="A86" s="202"/>
      <c r="B86" s="202"/>
      <c r="C86" s="202"/>
      <c r="D86" s="203"/>
      <c r="E86" s="203"/>
      <c r="F86" s="67"/>
      <c r="G86" s="67"/>
      <c r="H86" s="67"/>
      <c r="L86" s="43"/>
      <c r="M86" s="43"/>
      <c r="N86" s="43"/>
      <c r="O86" s="43"/>
      <c r="P86" s="43"/>
      <c r="R86" s="43"/>
      <c r="S86" s="43"/>
      <c r="T86" s="43"/>
      <c r="U86" s="43"/>
    </row>
    <row r="87" spans="1:21" s="42" customFormat="1" x14ac:dyDescent="0.25">
      <c r="A87" s="202"/>
      <c r="B87" s="202"/>
      <c r="C87" s="202"/>
      <c r="D87" s="203"/>
      <c r="E87" s="203"/>
      <c r="F87" s="67"/>
      <c r="G87" s="67"/>
      <c r="H87" s="67"/>
      <c r="L87" s="43"/>
      <c r="M87" s="43"/>
      <c r="N87" s="43"/>
      <c r="O87" s="43"/>
      <c r="P87" s="43"/>
      <c r="R87" s="43"/>
      <c r="S87" s="43"/>
      <c r="T87" s="43"/>
      <c r="U87" s="43"/>
    </row>
    <row r="88" spans="1:21" s="42" customFormat="1" x14ac:dyDescent="0.25">
      <c r="A88" s="202"/>
      <c r="B88" s="202"/>
      <c r="C88" s="202"/>
      <c r="D88" s="203"/>
      <c r="E88" s="203"/>
      <c r="F88" s="67"/>
      <c r="G88" s="67"/>
      <c r="H88" s="67"/>
      <c r="L88" s="43"/>
      <c r="M88" s="43"/>
      <c r="N88" s="43"/>
      <c r="O88" s="43"/>
      <c r="P88" s="43"/>
      <c r="R88" s="43"/>
      <c r="S88" s="43"/>
      <c r="T88" s="43"/>
      <c r="U88" s="43"/>
    </row>
    <row r="89" spans="1:21" s="42" customFormat="1" x14ac:dyDescent="0.25">
      <c r="A89" s="202"/>
      <c r="B89" s="202"/>
      <c r="C89" s="202"/>
      <c r="D89" s="203"/>
      <c r="E89" s="203"/>
      <c r="F89" s="67"/>
      <c r="G89" s="67"/>
      <c r="H89" s="67"/>
      <c r="I89" s="67"/>
      <c r="J89" s="67"/>
      <c r="K89" s="67"/>
      <c r="L89" s="204"/>
      <c r="M89" s="204"/>
      <c r="N89" s="204"/>
      <c r="O89" s="204"/>
      <c r="P89" s="204"/>
      <c r="R89" s="43"/>
      <c r="S89" s="43"/>
      <c r="T89" s="43"/>
      <c r="U89" s="43"/>
    </row>
    <row r="90" spans="1:21" s="42" customFormat="1" x14ac:dyDescent="0.25">
      <c r="A90" s="202"/>
      <c r="B90" s="202"/>
      <c r="C90" s="202"/>
      <c r="D90" s="203"/>
      <c r="E90" s="203"/>
      <c r="F90" s="67"/>
      <c r="G90" s="67"/>
      <c r="H90" s="67"/>
      <c r="I90" s="67"/>
      <c r="J90" s="67"/>
      <c r="K90" s="67"/>
      <c r="L90" s="204"/>
      <c r="M90" s="204"/>
      <c r="N90" s="204"/>
      <c r="O90" s="204"/>
      <c r="P90" s="204"/>
      <c r="R90" s="43"/>
      <c r="S90" s="43"/>
      <c r="T90" s="43"/>
      <c r="U90" s="43"/>
    </row>
    <row r="91" spans="1:21" s="42" customFormat="1" x14ac:dyDescent="0.25">
      <c r="A91" s="202"/>
      <c r="B91" s="202"/>
      <c r="C91" s="202"/>
      <c r="D91" s="203"/>
      <c r="E91" s="203"/>
      <c r="F91" s="67"/>
      <c r="G91" s="67"/>
      <c r="H91" s="67"/>
      <c r="I91" s="67"/>
      <c r="J91" s="67"/>
      <c r="K91" s="67"/>
      <c r="L91" s="204"/>
      <c r="M91" s="204"/>
      <c r="N91" s="204"/>
      <c r="O91" s="204"/>
      <c r="P91" s="204"/>
      <c r="R91" s="43"/>
      <c r="S91" s="43"/>
      <c r="T91" s="43"/>
      <c r="U91" s="43"/>
    </row>
    <row r="92" spans="1:21" s="42" customFormat="1" x14ac:dyDescent="0.25">
      <c r="A92" s="202"/>
      <c r="B92" s="202"/>
      <c r="C92" s="202"/>
      <c r="D92" s="203"/>
      <c r="E92" s="203"/>
      <c r="F92" s="67"/>
      <c r="G92" s="67"/>
      <c r="H92" s="67"/>
      <c r="I92" s="67"/>
      <c r="J92" s="67"/>
      <c r="K92" s="67"/>
      <c r="L92" s="204"/>
      <c r="M92" s="204"/>
      <c r="N92" s="204"/>
      <c r="O92" s="204"/>
      <c r="P92" s="204"/>
      <c r="R92" s="43"/>
      <c r="S92" s="43"/>
      <c r="T92" s="43"/>
      <c r="U92" s="43"/>
    </row>
    <row r="93" spans="1:21" s="42" customFormat="1" x14ac:dyDescent="0.25">
      <c r="A93" s="202"/>
      <c r="B93" s="202"/>
      <c r="C93" s="202"/>
      <c r="D93" s="203"/>
      <c r="E93" s="203"/>
      <c r="F93" s="67"/>
      <c r="G93" s="67"/>
      <c r="H93" s="67"/>
      <c r="I93" s="67"/>
      <c r="J93" s="67"/>
      <c r="K93" s="67"/>
      <c r="L93" s="204"/>
      <c r="M93" s="204"/>
      <c r="N93" s="204"/>
      <c r="O93" s="204"/>
      <c r="P93" s="204"/>
      <c r="R93" s="43"/>
      <c r="S93" s="43"/>
      <c r="T93" s="43"/>
      <c r="U93" s="43"/>
    </row>
    <row r="94" spans="1:21" s="42" customFormat="1" x14ac:dyDescent="0.25">
      <c r="A94" s="202"/>
      <c r="B94" s="202"/>
      <c r="C94" s="202"/>
      <c r="D94" s="203"/>
      <c r="E94" s="203"/>
      <c r="F94" s="67"/>
      <c r="G94" s="67"/>
      <c r="H94" s="67"/>
      <c r="I94" s="67"/>
      <c r="J94" s="67"/>
      <c r="K94" s="67"/>
      <c r="L94" s="204"/>
      <c r="M94" s="204"/>
      <c r="N94" s="204"/>
      <c r="O94" s="204"/>
      <c r="P94" s="204"/>
      <c r="R94" s="43"/>
      <c r="S94" s="43"/>
      <c r="T94" s="43"/>
      <c r="U94" s="43"/>
    </row>
    <row r="95" spans="1:21" s="42" customFormat="1" x14ac:dyDescent="0.25">
      <c r="A95" s="202"/>
      <c r="B95" s="202"/>
      <c r="C95" s="202"/>
      <c r="D95" s="203"/>
      <c r="E95" s="203"/>
      <c r="F95" s="67"/>
      <c r="G95" s="67"/>
      <c r="H95" s="67"/>
      <c r="I95" s="67"/>
      <c r="J95" s="67"/>
      <c r="K95" s="67"/>
      <c r="L95" s="204"/>
      <c r="M95" s="204"/>
      <c r="N95" s="204"/>
      <c r="O95" s="204"/>
      <c r="P95" s="204"/>
      <c r="R95" s="43"/>
      <c r="S95" s="43"/>
      <c r="T95" s="43"/>
      <c r="U95" s="43"/>
    </row>
    <row r="96" spans="1:21" s="42" customFormat="1" x14ac:dyDescent="0.25">
      <c r="A96" s="202"/>
      <c r="B96" s="202"/>
      <c r="C96" s="202"/>
      <c r="D96" s="203"/>
      <c r="E96" s="203"/>
      <c r="F96" s="67"/>
      <c r="G96" s="67"/>
      <c r="H96" s="67"/>
      <c r="I96" s="67"/>
      <c r="J96" s="67"/>
      <c r="K96" s="67"/>
      <c r="L96" s="204"/>
      <c r="M96" s="204"/>
      <c r="N96" s="204"/>
      <c r="O96" s="204"/>
      <c r="P96" s="204"/>
      <c r="R96" s="43"/>
      <c r="S96" s="43"/>
      <c r="T96" s="43"/>
      <c r="U96" s="43"/>
    </row>
    <row r="97" spans="1:21" s="42" customFormat="1" x14ac:dyDescent="0.25">
      <c r="A97" s="202"/>
      <c r="B97" s="202"/>
      <c r="C97" s="202"/>
      <c r="D97" s="203"/>
      <c r="E97" s="203"/>
      <c r="F97" s="204"/>
      <c r="G97" s="204"/>
      <c r="H97" s="204"/>
      <c r="I97" s="204"/>
      <c r="J97" s="204"/>
      <c r="K97" s="204"/>
      <c r="L97" s="204"/>
      <c r="M97" s="204"/>
      <c r="N97" s="204"/>
      <c r="O97" s="204"/>
      <c r="P97" s="204"/>
      <c r="R97" s="43"/>
      <c r="S97" s="43"/>
      <c r="T97" s="43"/>
      <c r="U97" s="43"/>
    </row>
    <row r="98" spans="1:21" s="42" customFormat="1" x14ac:dyDescent="0.25">
      <c r="A98" s="202"/>
      <c r="B98" s="202"/>
      <c r="C98" s="202"/>
      <c r="D98" s="203"/>
      <c r="E98" s="203"/>
      <c r="F98" s="204"/>
      <c r="G98" s="204"/>
      <c r="H98" s="204"/>
      <c r="I98" s="204"/>
      <c r="J98" s="204"/>
      <c r="K98" s="204"/>
      <c r="L98" s="204"/>
      <c r="M98" s="204"/>
      <c r="N98" s="204"/>
      <c r="O98" s="204"/>
      <c r="P98" s="204"/>
      <c r="R98" s="43"/>
      <c r="S98" s="43"/>
      <c r="T98" s="43"/>
      <c r="U98" s="43"/>
    </row>
    <row r="99" spans="1:21" s="204" customFormat="1" x14ac:dyDescent="0.25">
      <c r="A99" s="202"/>
      <c r="B99" s="202"/>
      <c r="C99" s="202"/>
      <c r="D99" s="203"/>
      <c r="E99" s="203"/>
      <c r="Q99" s="42"/>
      <c r="R99" s="43"/>
      <c r="S99" s="43"/>
      <c r="T99" s="43"/>
      <c r="U99" s="43"/>
    </row>
    <row r="100" spans="1:21" s="204" customFormat="1" x14ac:dyDescent="0.25">
      <c r="A100" s="202"/>
      <c r="B100" s="202"/>
      <c r="C100" s="202"/>
      <c r="D100" s="203"/>
      <c r="E100" s="203"/>
      <c r="Q100" s="42"/>
      <c r="R100" s="43"/>
      <c r="S100" s="43"/>
      <c r="T100" s="43"/>
      <c r="U100" s="43"/>
    </row>
    <row r="101" spans="1:21" s="204" customFormat="1" x14ac:dyDescent="0.25">
      <c r="A101" s="202"/>
      <c r="B101" s="202"/>
      <c r="C101" s="202"/>
      <c r="D101" s="203"/>
      <c r="E101" s="203"/>
      <c r="Q101" s="42"/>
      <c r="R101" s="43"/>
      <c r="S101" s="43"/>
      <c r="T101" s="43"/>
      <c r="U101" s="43"/>
    </row>
    <row r="102" spans="1:21" x14ac:dyDescent="0.25">
      <c r="A102" s="202"/>
      <c r="B102" s="202"/>
      <c r="C102" s="202"/>
      <c r="D102" s="203"/>
      <c r="E102" s="203"/>
    </row>
    <row r="103" spans="1:21" x14ac:dyDescent="0.25">
      <c r="A103" s="202"/>
      <c r="B103" s="202"/>
      <c r="C103" s="202"/>
      <c r="D103" s="203"/>
      <c r="E103" s="203"/>
    </row>
    <row r="104" spans="1:21" x14ac:dyDescent="0.25">
      <c r="A104" s="202"/>
      <c r="B104" s="202"/>
      <c r="C104" s="202"/>
      <c r="D104" s="203"/>
      <c r="E104" s="203"/>
    </row>
    <row r="105" spans="1:21" x14ac:dyDescent="0.25">
      <c r="A105" s="202"/>
      <c r="B105" s="202"/>
      <c r="C105" s="202"/>
      <c r="D105" s="203"/>
      <c r="E105" s="203"/>
    </row>
    <row r="106" spans="1:21" x14ac:dyDescent="0.25">
      <c r="A106" s="202"/>
      <c r="B106" s="202"/>
      <c r="C106" s="202"/>
      <c r="D106" s="203"/>
      <c r="E106" s="203"/>
    </row>
    <row r="107" spans="1:21" x14ac:dyDescent="0.25">
      <c r="A107" s="202"/>
      <c r="B107" s="202"/>
      <c r="C107" s="202"/>
      <c r="D107" s="203"/>
      <c r="E107" s="203"/>
    </row>
    <row r="108" spans="1:21" x14ac:dyDescent="0.25">
      <c r="A108" s="202"/>
      <c r="B108" s="202"/>
      <c r="C108" s="202"/>
      <c r="D108" s="203"/>
      <c r="E108" s="203"/>
    </row>
    <row r="109" spans="1:21" x14ac:dyDescent="0.25">
      <c r="A109" s="202"/>
      <c r="B109" s="202"/>
      <c r="C109" s="202"/>
      <c r="D109" s="203"/>
      <c r="E109" s="203"/>
    </row>
    <row r="110" spans="1:21" x14ac:dyDescent="0.25">
      <c r="A110" s="202"/>
      <c r="B110" s="202"/>
      <c r="C110" s="202"/>
      <c r="D110" s="203"/>
      <c r="E110" s="203"/>
    </row>
    <row r="111" spans="1:21" x14ac:dyDescent="0.25">
      <c r="A111" s="202"/>
      <c r="B111" s="202"/>
      <c r="C111" s="202"/>
      <c r="D111" s="203"/>
      <c r="E111" s="203"/>
    </row>
    <row r="112" spans="1:21" x14ac:dyDescent="0.25">
      <c r="A112" s="202"/>
      <c r="B112" s="202"/>
      <c r="C112" s="202"/>
      <c r="D112" s="203"/>
      <c r="E112" s="203"/>
    </row>
    <row r="113" spans="1:17" s="204" customFormat="1" x14ac:dyDescent="0.25">
      <c r="A113" s="202"/>
      <c r="B113" s="202"/>
      <c r="C113" s="202"/>
      <c r="D113" s="203"/>
      <c r="E113" s="203"/>
      <c r="Q113" s="42"/>
    </row>
    <row r="114" spans="1:17" s="204" customFormat="1" x14ac:dyDescent="0.25">
      <c r="A114" s="202"/>
      <c r="B114" s="202"/>
      <c r="C114" s="202"/>
      <c r="D114" s="203"/>
      <c r="E114" s="203"/>
      <c r="Q114" s="42"/>
    </row>
    <row r="115" spans="1:17" s="204" customFormat="1" x14ac:dyDescent="0.25">
      <c r="A115" s="202"/>
      <c r="B115" s="202"/>
      <c r="C115" s="202"/>
      <c r="D115" s="203"/>
      <c r="E115" s="203"/>
      <c r="Q115" s="42"/>
    </row>
  </sheetData>
  <sheetProtection algorithmName="SHA-512" hashValue="r05tz82xRoVJ8UNYwGv5fCeUjFF9lRAKxvTUiBlZhB2Obr0WnvNc2/apO+Uod+7vkEOFHrzXQtq7YgbjCC6N9A==" saltValue="a2hbIpXWtcDfmefvrp6X4A==" spinCount="100000" sheet="1" selectLockedCells="1"/>
  <protectedRanges>
    <protectedRange sqref="G15:H15 K18 G18 C16:E17" name="Range1"/>
    <protectedRange sqref="J11:K12 M10:N10 G10:K10" name="Range1_2"/>
    <protectedRange sqref="O15 O18" name="Range1_3"/>
    <protectedRange sqref="O14 O17" name="Range1_1_1"/>
    <protectedRange sqref="I22:I23 L22:O24 G22:H24 I24:K24 C29 H28:O30 G28 G30 G25:O27" name="Range1_1"/>
  </protectedRanges>
  <mergeCells count="75">
    <mergeCell ref="J38:M38"/>
    <mergeCell ref="N38:O38"/>
    <mergeCell ref="N34:O34"/>
    <mergeCell ref="J35:M35"/>
    <mergeCell ref="N35:O35"/>
    <mergeCell ref="J36:M36"/>
    <mergeCell ref="N36:O36"/>
    <mergeCell ref="J37:M37"/>
    <mergeCell ref="N37:O37"/>
    <mergeCell ref="C38:F38"/>
    <mergeCell ref="H38:I38"/>
    <mergeCell ref="J31:M31"/>
    <mergeCell ref="N31:O31"/>
    <mergeCell ref="J32:M32"/>
    <mergeCell ref="N32:O32"/>
    <mergeCell ref="J33:M33"/>
    <mergeCell ref="N33:O33"/>
    <mergeCell ref="J34:M34"/>
    <mergeCell ref="C36:F36"/>
    <mergeCell ref="H36:I36"/>
    <mergeCell ref="C37:F37"/>
    <mergeCell ref="H37:I37"/>
    <mergeCell ref="C34:F34"/>
    <mergeCell ref="H34:I34"/>
    <mergeCell ref="C35:F35"/>
    <mergeCell ref="H35:I35"/>
    <mergeCell ref="C32:F32"/>
    <mergeCell ref="H32:I32"/>
    <mergeCell ref="C33:F33"/>
    <mergeCell ref="H33:I33"/>
    <mergeCell ref="E28:K28"/>
    <mergeCell ref="M28:N28"/>
    <mergeCell ref="C29:L29"/>
    <mergeCell ref="M29:N29"/>
    <mergeCell ref="C31:F31"/>
    <mergeCell ref="H31:I31"/>
    <mergeCell ref="E25:K25"/>
    <mergeCell ref="M25:N25"/>
    <mergeCell ref="E26:K26"/>
    <mergeCell ref="M26:N26"/>
    <mergeCell ref="E27:K27"/>
    <mergeCell ref="M27:N27"/>
    <mergeCell ref="G19:O19"/>
    <mergeCell ref="H21:K21"/>
    <mergeCell ref="M21:N21"/>
    <mergeCell ref="E22:K22"/>
    <mergeCell ref="M22:N22"/>
    <mergeCell ref="E24:K24"/>
    <mergeCell ref="M24:N24"/>
    <mergeCell ref="C16:J16"/>
    <mergeCell ref="C17:E17"/>
    <mergeCell ref="M17:N17"/>
    <mergeCell ref="C18:E18"/>
    <mergeCell ref="G18:H18"/>
    <mergeCell ref="I18:J18"/>
    <mergeCell ref="K18:L18"/>
    <mergeCell ref="M18:N18"/>
    <mergeCell ref="C14:E14"/>
    <mergeCell ref="M14:N14"/>
    <mergeCell ref="G15:H15"/>
    <mergeCell ref="I15:J15"/>
    <mergeCell ref="K15:L15"/>
    <mergeCell ref="M15:N15"/>
    <mergeCell ref="G7:I7"/>
    <mergeCell ref="L7:O8"/>
    <mergeCell ref="G8:I8"/>
    <mergeCell ref="C11:J11"/>
    <mergeCell ref="M11:O11"/>
    <mergeCell ref="C13:J13"/>
    <mergeCell ref="H1:O2"/>
    <mergeCell ref="H3:L3"/>
    <mergeCell ref="M3:N3"/>
    <mergeCell ref="G5:I5"/>
    <mergeCell ref="M5:N5"/>
    <mergeCell ref="G6:I6"/>
  </mergeCells>
  <conditionalFormatting sqref="G5">
    <cfRule type="expression" dxfId="167" priority="20">
      <formula>IF(O4="",0,1)</formula>
    </cfRule>
  </conditionalFormatting>
  <conditionalFormatting sqref="G6">
    <cfRule type="expression" dxfId="166" priority="19">
      <formula>IF($O$5="",0,1)</formula>
    </cfRule>
  </conditionalFormatting>
  <conditionalFormatting sqref="G7">
    <cfRule type="expression" dxfId="165" priority="18">
      <formula>IF($G$6="",0,1)</formula>
    </cfRule>
  </conditionalFormatting>
  <conditionalFormatting sqref="G8">
    <cfRule type="expression" dxfId="164" priority="17">
      <formula>IF($G$7="",0,1)</formula>
    </cfRule>
  </conditionalFormatting>
  <conditionalFormatting sqref="O5">
    <cfRule type="expression" dxfId="163" priority="16">
      <formula>IF(G5="",0,1)</formula>
    </cfRule>
  </conditionalFormatting>
  <conditionalFormatting sqref="L7">
    <cfRule type="expression" dxfId="162" priority="15">
      <formula>IF($G$8="",0,1)</formula>
    </cfRule>
  </conditionalFormatting>
  <conditionalFormatting sqref="O4">
    <cfRule type="expression" dxfId="161" priority="14">
      <formula>IF($G$10="-",0,1)</formula>
    </cfRule>
  </conditionalFormatting>
  <conditionalFormatting sqref="O14">
    <cfRule type="expression" dxfId="160" priority="12">
      <formula>IF($M$10="X",1,IF($G$10="x",1,0))</formula>
    </cfRule>
  </conditionalFormatting>
  <conditionalFormatting sqref="O15">
    <cfRule type="expression" dxfId="159" priority="11">
      <formula>IF($O$14="",0,1)</formula>
    </cfRule>
  </conditionalFormatting>
  <conditionalFormatting sqref="O14:O15 G10 M10 O5 L7 G5:G8">
    <cfRule type="expression" dxfId="158" priority="13">
      <formula>IF($I$10="x",1,0)</formula>
    </cfRule>
  </conditionalFormatting>
  <conditionalFormatting sqref="O24:O28">
    <cfRule type="expression" dxfId="157" priority="10">
      <formula>IF($O$22="",0,1)</formula>
    </cfRule>
  </conditionalFormatting>
  <conditionalFormatting sqref="M10">
    <cfRule type="expression" dxfId="156" priority="9">
      <formula>IF($G$10="x",1,0)</formula>
    </cfRule>
  </conditionalFormatting>
  <conditionalFormatting sqref="G10">
    <cfRule type="expression" dxfId="155" priority="8">
      <formula>IF($M$10="x",1,0)</formula>
    </cfRule>
  </conditionalFormatting>
  <conditionalFormatting sqref="G15:H15">
    <cfRule type="expression" dxfId="154" priority="21">
      <formula>IF($G$10="x",IF($I$10="-",IF($M$10="-",1,0)))</formula>
    </cfRule>
  </conditionalFormatting>
  <conditionalFormatting sqref="E24:K28">
    <cfRule type="expression" dxfId="153" priority="7">
      <formula>IF($E$22="",0,1)</formula>
    </cfRule>
  </conditionalFormatting>
  <conditionalFormatting sqref="D24:D28">
    <cfRule type="expression" dxfId="152" priority="6">
      <formula>IF($D$22="",0,1)</formula>
    </cfRule>
  </conditionalFormatting>
  <conditionalFormatting sqref="L24:L28">
    <cfRule type="expression" dxfId="151" priority="5">
      <formula>IF($L$22="",0,1)</formula>
    </cfRule>
  </conditionalFormatting>
  <conditionalFormatting sqref="M24:N28">
    <cfRule type="expression" dxfId="150" priority="4">
      <formula>IF($M$22="",0,1)</formula>
    </cfRule>
  </conditionalFormatting>
  <conditionalFormatting sqref="G10 M10">
    <cfRule type="expression" dxfId="149" priority="22">
      <formula>IF($L$7="",0,1)</formula>
    </cfRule>
  </conditionalFormatting>
  <conditionalFormatting sqref="I10">
    <cfRule type="expression" dxfId="148" priority="23">
      <formula>IF($M$10="x",1,0)</formula>
    </cfRule>
    <cfRule type="expression" dxfId="147" priority="24">
      <formula>IF($E$24="",0,1)</formula>
    </cfRule>
  </conditionalFormatting>
  <conditionalFormatting sqref="G18:H18">
    <cfRule type="expression" dxfId="146" priority="1">
      <formula>IF($G$18="",1,0)</formula>
    </cfRule>
    <cfRule type="expression" dxfId="145" priority="2">
      <formula>IF($G$18&gt;0,1,0)</formula>
    </cfRule>
    <cfRule type="expression" dxfId="144" priority="3">
      <formula>IF($G$18&lt;0,1,0)</formula>
    </cfRule>
  </conditionalFormatting>
  <dataValidations count="5">
    <dataValidation type="list" allowBlank="1" showInputMessage="1" showErrorMessage="1" sqref="G6" xr:uid="{3B788A6F-700F-4862-BA2C-4BC3C3B882AF}">
      <formula1>IF($G$5="Kantor Pusat",$A$45:$A$57,$A$59:$A$60)</formula1>
    </dataValidation>
    <dataValidation type="list" allowBlank="1" showInputMessage="1" showErrorMessage="1" sqref="G8" xr:uid="{3633D91C-91E5-4A3B-BE39-81811D02481A}">
      <formula1>IF($G$5="Kantor Pusat",$A$61:$A$71,$A$72:$A$77)</formula1>
    </dataValidation>
    <dataValidation type="list" allowBlank="1" showInputMessage="1" showErrorMessage="1" sqref="I10 M10 G10" xr:uid="{367FB62E-B163-4E63-BA91-713F7ADD1E5F}">
      <formula1>$A$43:$A$44</formula1>
    </dataValidation>
    <dataValidation type="list" allowBlank="1" showInputMessage="1" showErrorMessage="1" sqref="O14" xr:uid="{53E73425-D905-4F46-82D2-0F395AACAE75}">
      <formula1>$F$46:$F$48</formula1>
    </dataValidation>
    <dataValidation type="list" allowBlank="1" showInputMessage="1" showErrorMessage="1" sqref="G5" xr:uid="{DC1FEFF7-61B4-4142-8030-79928B49DD3D}">
      <formula1>$E$42:$E$44</formula1>
    </dataValidation>
  </dataValidations>
  <printOptions horizontalCentered="1"/>
  <pageMargins left="0.11811023622047245" right="0.11811023622047245" top="0.19685039370078741" bottom="0.11811023622047245" header="0.31496062992125984" footer="0.31496062992125984"/>
  <pageSetup paperSize="9" scale="84" orientation="portrait" horizontalDpi="360" verticalDpi="36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E1576-94BF-48E8-94B7-F67806AF0D51}">
  <sheetPr codeName="Sheet13"/>
  <dimension ref="A1:U115"/>
  <sheetViews>
    <sheetView showGridLines="0" view="pageBreakPreview" zoomScale="115" zoomScaleNormal="100" zoomScaleSheetLayoutView="115" workbookViewId="0">
      <selection activeCell="O4" sqref="O4"/>
    </sheetView>
  </sheetViews>
  <sheetFormatPr defaultColWidth="9.140625" defaultRowHeight="15" x14ac:dyDescent="0.25"/>
  <cols>
    <col min="1" max="1" width="5.140625" style="36" customWidth="1"/>
    <col min="2" max="2" width="1.28515625" style="204" customWidth="1"/>
    <col min="3" max="3" width="3.85546875" style="204" customWidth="1"/>
    <col min="4" max="4" width="18.28515625" style="204" customWidth="1"/>
    <col min="5" max="5" width="1.140625" style="204" customWidth="1"/>
    <col min="6" max="6" width="1.5703125" style="204" bestFit="1" customWidth="1"/>
    <col min="7" max="7" width="3.5703125" style="204" customWidth="1"/>
    <col min="8" max="8" width="25" style="204" customWidth="1"/>
    <col min="9" max="9" width="3.42578125" style="204" customWidth="1"/>
    <col min="10" max="10" width="12.5703125" style="204" customWidth="1"/>
    <col min="11" max="11" width="6.42578125" style="204" customWidth="1"/>
    <col min="12" max="12" width="8.85546875" style="204" customWidth="1"/>
    <col min="13" max="13" width="3.7109375" style="204" customWidth="1"/>
    <col min="14" max="14" width="9.7109375" style="204" customWidth="1"/>
    <col min="15" max="15" width="16.85546875" style="204" customWidth="1"/>
    <col min="16" max="16" width="1.28515625" style="204" customWidth="1"/>
    <col min="17" max="17" width="14" style="42" bestFit="1" customWidth="1"/>
    <col min="18" max="19" width="9.140625" style="43"/>
    <col min="20" max="20" width="17.42578125" style="43" bestFit="1" customWidth="1"/>
    <col min="21" max="16384" width="9.140625" style="43"/>
  </cols>
  <sheetData>
    <row r="1" spans="1:21" ht="18.75" customHeight="1" thickTop="1" x14ac:dyDescent="0.3">
      <c r="B1" s="37"/>
      <c r="C1" s="38"/>
      <c r="D1" s="38"/>
      <c r="E1" s="38"/>
      <c r="F1" s="39"/>
      <c r="G1" s="39"/>
      <c r="H1" s="40" t="str">
        <f>IF(M10="x","LAPORAN PENGGUNAAN DANA PETTY CASH - LPD",IF(I10="x","LAPORAN PENGGUNAAN DANA PETTY CASH - LPD",IF(G10="x","FORM PENGAJUAN DANA PETTY CASH - FPD","FORM PENGAJUAN DANA PETTY CASH - FPD")))</f>
        <v>FORM PENGAJUAN DANA PETTY CASH - FPD</v>
      </c>
      <c r="I1" s="40"/>
      <c r="J1" s="40"/>
      <c r="K1" s="40"/>
      <c r="L1" s="40"/>
      <c r="M1" s="40"/>
      <c r="N1" s="40"/>
      <c r="O1" s="40"/>
      <c r="P1" s="41"/>
      <c r="R1" s="42"/>
      <c r="S1" s="42"/>
      <c r="T1" s="42"/>
      <c r="U1" s="42"/>
    </row>
    <row r="2" spans="1:21" ht="6" customHeight="1" x14ac:dyDescent="0.25">
      <c r="B2" s="44"/>
      <c r="C2" s="45"/>
      <c r="D2" s="45"/>
      <c r="E2" s="45"/>
      <c r="F2" s="46"/>
      <c r="G2" s="46"/>
      <c r="H2" s="47"/>
      <c r="I2" s="47"/>
      <c r="J2" s="47"/>
      <c r="K2" s="47"/>
      <c r="L2" s="47"/>
      <c r="M2" s="47"/>
      <c r="N2" s="47"/>
      <c r="O2" s="47"/>
      <c r="P2" s="48"/>
      <c r="R2" s="42"/>
      <c r="S2" s="42"/>
      <c r="T2" s="42"/>
      <c r="U2" s="42"/>
    </row>
    <row r="3" spans="1:21" x14ac:dyDescent="0.25">
      <c r="B3" s="44"/>
      <c r="C3" s="45"/>
      <c r="D3" s="45"/>
      <c r="E3" s="45"/>
      <c r="F3" s="45"/>
      <c r="G3" s="45"/>
      <c r="H3" s="49" t="str">
        <f>"No. "&amp;IF(M10="X","LPD",IF(I10="x","LPD",IF(G10="x","FPD")))&amp;" / INAURA - "&amp;G6&amp;" - "&amp;G8&amp;"/"</f>
        <v>No. FALSE / INAURA -  - /</v>
      </c>
      <c r="I3" s="49"/>
      <c r="J3" s="49"/>
      <c r="K3" s="49"/>
      <c r="L3" s="49"/>
      <c r="M3" s="50">
        <v>10</v>
      </c>
      <c r="N3" s="50"/>
      <c r="O3" s="51" t="str">
        <f>UPPER(G5)</f>
        <v/>
      </c>
      <c r="P3" s="48"/>
      <c r="R3" s="42"/>
      <c r="S3" s="42"/>
      <c r="T3" s="42"/>
      <c r="U3" s="42"/>
    </row>
    <row r="4" spans="1:21" ht="15.75" thickBot="1" x14ac:dyDescent="0.3">
      <c r="B4" s="44"/>
      <c r="C4" s="45"/>
      <c r="D4" s="45"/>
      <c r="E4" s="45"/>
      <c r="F4" s="52"/>
      <c r="G4" s="45"/>
      <c r="H4" s="45"/>
      <c r="I4" s="45"/>
      <c r="J4" s="45"/>
      <c r="K4" s="45"/>
      <c r="L4" s="45"/>
      <c r="M4" s="45"/>
      <c r="N4" s="53" t="s">
        <v>0</v>
      </c>
      <c r="O4" s="1"/>
      <c r="P4" s="48"/>
      <c r="R4" s="42"/>
      <c r="S4" s="42"/>
      <c r="T4" s="42"/>
      <c r="U4" s="42"/>
    </row>
    <row r="5" spans="1:21" ht="16.5" thickTop="1" thickBot="1" x14ac:dyDescent="0.3">
      <c r="B5" s="44"/>
      <c r="C5" s="45" t="str">
        <f>IF(O4="","","Unit Kerja")</f>
        <v/>
      </c>
      <c r="D5" s="45"/>
      <c r="E5" s="45"/>
      <c r="F5" s="55" t="str">
        <f>IF(O4="","",":")</f>
        <v/>
      </c>
      <c r="G5" s="15"/>
      <c r="H5" s="15"/>
      <c r="I5" s="15"/>
      <c r="J5" s="45"/>
      <c r="K5" s="45"/>
      <c r="L5" s="45"/>
      <c r="M5" s="49" t="str">
        <f>IF(G5="","",IF(G5="Kantor Pusat","Lokasi Gedung :","Lokasi Kerja :"))</f>
        <v/>
      </c>
      <c r="N5" s="49"/>
      <c r="O5" s="2"/>
      <c r="P5" s="48"/>
      <c r="Q5" s="58"/>
      <c r="R5" s="42"/>
      <c r="S5" s="42"/>
      <c r="T5" s="42"/>
      <c r="U5" s="42"/>
    </row>
    <row r="6" spans="1:21" ht="15.75" thickBot="1" x14ac:dyDescent="0.3">
      <c r="A6" s="59"/>
      <c r="B6" s="44"/>
      <c r="C6" s="45" t="str">
        <f>IF(O5="","","Departement")</f>
        <v/>
      </c>
      <c r="D6" s="45"/>
      <c r="E6" s="45"/>
      <c r="F6" s="45" t="str">
        <f>IF(O5="","",":")</f>
        <v/>
      </c>
      <c r="G6" s="16"/>
      <c r="H6" s="16"/>
      <c r="I6" s="16"/>
      <c r="J6" s="45"/>
      <c r="K6" s="61"/>
      <c r="L6" s="62" t="str">
        <f>IF(G8="","","Keperluan")</f>
        <v/>
      </c>
      <c r="M6" s="62" t="str">
        <f>IF(G8="","",":")</f>
        <v/>
      </c>
      <c r="N6" s="63"/>
      <c r="O6" s="64" t="str">
        <f>IF(G10="-","",IF(G10="x",IF(O4="","Ketikan Tanggal STPD","")))</f>
        <v/>
      </c>
      <c r="P6" s="48"/>
      <c r="Q6" s="58"/>
      <c r="R6" s="42"/>
      <c r="S6" s="42"/>
      <c r="T6" s="42"/>
      <c r="U6" s="42"/>
    </row>
    <row r="7" spans="1:21" ht="15.75" thickBot="1" x14ac:dyDescent="0.3">
      <c r="B7" s="44"/>
      <c r="C7" s="45" t="str">
        <f>IF(G6="","","Nama Karyawan")</f>
        <v/>
      </c>
      <c r="D7" s="45"/>
      <c r="E7" s="45"/>
      <c r="F7" s="45" t="str">
        <f>IF(G6="","",":")</f>
        <v/>
      </c>
      <c r="G7" s="16"/>
      <c r="H7" s="16"/>
      <c r="I7" s="16"/>
      <c r="J7" s="45"/>
      <c r="K7" s="45"/>
      <c r="L7" s="33"/>
      <c r="M7" s="33"/>
      <c r="N7" s="33"/>
      <c r="O7" s="33"/>
      <c r="P7" s="48"/>
      <c r="Q7" s="66" t="str">
        <f>IF(G8="Manager",IF(G6=A51,"Manager'",IF(G6=A52,"Manager'",IF(G6=A53,"Manager'",IF(G6=A54,"Manager'",IF(G6=A55,"Manager'",IF(G6=A56,"Manager'",IF(G6=A57,"Manager'","Manager"))))))),"")</f>
        <v/>
      </c>
      <c r="R7" s="67"/>
      <c r="S7" s="42"/>
      <c r="T7" s="42"/>
      <c r="U7" s="42"/>
    </row>
    <row r="8" spans="1:21" x14ac:dyDescent="0.25">
      <c r="B8" s="44"/>
      <c r="C8" s="45" t="str">
        <f>IF(G7="","","Jabatan")</f>
        <v/>
      </c>
      <c r="D8" s="45"/>
      <c r="E8" s="45"/>
      <c r="F8" s="45" t="str">
        <f>IF(G7="","",":")</f>
        <v/>
      </c>
      <c r="G8" s="17"/>
      <c r="H8" s="17"/>
      <c r="I8" s="17"/>
      <c r="J8" s="45"/>
      <c r="K8" s="45"/>
      <c r="L8" s="33"/>
      <c r="M8" s="33"/>
      <c r="N8" s="33"/>
      <c r="O8" s="33"/>
      <c r="P8" s="48"/>
      <c r="Q8" s="58"/>
      <c r="R8" s="67"/>
      <c r="S8" s="42"/>
      <c r="T8" s="42"/>
      <c r="U8" s="42"/>
    </row>
    <row r="9" spans="1:21" ht="5.25" customHeight="1" x14ac:dyDescent="0.25">
      <c r="B9" s="44"/>
      <c r="C9" s="45"/>
      <c r="D9" s="45"/>
      <c r="E9" s="45"/>
      <c r="F9" s="45"/>
      <c r="G9" s="45"/>
      <c r="H9" s="45"/>
      <c r="I9" s="45"/>
      <c r="J9" s="45"/>
      <c r="K9" s="45"/>
      <c r="L9" s="45"/>
      <c r="M9" s="45"/>
      <c r="N9" s="45"/>
      <c r="O9" s="45"/>
      <c r="P9" s="48"/>
      <c r="Q9" s="58"/>
      <c r="R9" s="67"/>
      <c r="S9" s="42"/>
      <c r="T9" s="42"/>
      <c r="U9" s="42"/>
    </row>
    <row r="10" spans="1:21" ht="15.75" thickBot="1" x14ac:dyDescent="0.3">
      <c r="B10" s="44"/>
      <c r="C10" s="45" t="str">
        <f>IF(L7="","","Permohonan")</f>
        <v/>
      </c>
      <c r="D10" s="45"/>
      <c r="E10" s="45"/>
      <c r="F10" s="45" t="str">
        <f>IF(L7="","",":")</f>
        <v/>
      </c>
      <c r="G10" s="3" t="s">
        <v>4</v>
      </c>
      <c r="H10" s="70" t="str">
        <f>IF(L7="",""," Uang Muka")</f>
        <v/>
      </c>
      <c r="I10" s="3" t="s">
        <v>4</v>
      </c>
      <c r="J10" s="71" t="str">
        <f>IF(G10="-",""," Realisasi Biaya")</f>
        <v/>
      </c>
      <c r="K10" s="72"/>
      <c r="L10" s="61"/>
      <c r="M10" s="3" t="s">
        <v>4</v>
      </c>
      <c r="N10" s="71" t="str">
        <f>IF(L7="",""," Klaim Biaya/Pembayaran")</f>
        <v/>
      </c>
      <c r="O10" s="73"/>
      <c r="P10" s="48"/>
      <c r="Q10" s="58"/>
      <c r="R10" s="45" t="str">
        <f>IF(P10="","",IF(V1="X","Uang Muka",""))</f>
        <v/>
      </c>
      <c r="S10" s="42"/>
      <c r="T10" s="42"/>
      <c r="U10" s="42"/>
    </row>
    <row r="11" spans="1:21" ht="21.75" customHeight="1" thickTop="1" x14ac:dyDescent="0.25">
      <c r="B11" s="44"/>
      <c r="C11" s="74" t="s">
        <v>6</v>
      </c>
      <c r="D11" s="74"/>
      <c r="E11" s="74"/>
      <c r="F11" s="74"/>
      <c r="G11" s="74"/>
      <c r="H11" s="74"/>
      <c r="I11" s="74"/>
      <c r="J11" s="74"/>
      <c r="K11" s="75"/>
      <c r="L11" s="61"/>
      <c r="M11" s="74" t="s">
        <v>28</v>
      </c>
      <c r="N11" s="74"/>
      <c r="O11" s="74"/>
      <c r="P11" s="48"/>
      <c r="Q11" s="58"/>
      <c r="R11" s="67"/>
      <c r="S11" s="42"/>
      <c r="T11" s="42"/>
      <c r="U11" s="42"/>
    </row>
    <row r="12" spans="1:21" ht="1.5" customHeight="1" x14ac:dyDescent="0.25">
      <c r="B12" s="44"/>
      <c r="C12" s="75"/>
      <c r="D12" s="75"/>
      <c r="E12" s="75"/>
      <c r="F12" s="75"/>
      <c r="G12" s="75"/>
      <c r="H12" s="75"/>
      <c r="I12" s="75"/>
      <c r="J12" s="75"/>
      <c r="K12" s="75"/>
      <c r="L12" s="61"/>
      <c r="M12" s="76"/>
      <c r="N12" s="76"/>
      <c r="O12" s="76"/>
      <c r="P12" s="48"/>
      <c r="Q12" s="58"/>
      <c r="R12" s="67"/>
      <c r="S12" s="42"/>
      <c r="T12" s="42"/>
      <c r="U12" s="42"/>
    </row>
    <row r="13" spans="1:21" s="86" customFormat="1" ht="15.75" x14ac:dyDescent="0.25">
      <c r="A13" s="77"/>
      <c r="B13" s="78"/>
      <c r="C13" s="79" t="str">
        <f>IF(M10="x","Realisasi Penggunaan Dana (Klaim Biaya)",IF(I10="x","Jumlah Pengajuan Dana Sebelumnya",IF(G10="x","Permohonan Pengajuan Biaya Dimuka","")))</f>
        <v/>
      </c>
      <c r="D13" s="79"/>
      <c r="E13" s="79"/>
      <c r="F13" s="79"/>
      <c r="G13" s="79"/>
      <c r="H13" s="79"/>
      <c r="I13" s="79"/>
      <c r="J13" s="79"/>
      <c r="K13" s="80"/>
      <c r="L13" s="80"/>
      <c r="M13" s="81"/>
      <c r="N13" s="81"/>
      <c r="O13" s="81"/>
      <c r="P13" s="82"/>
      <c r="Q13" s="83"/>
      <c r="R13" s="84"/>
      <c r="S13" s="85"/>
      <c r="T13" s="85"/>
      <c r="U13" s="85"/>
    </row>
    <row r="14" spans="1:21" ht="15.75" thickBot="1" x14ac:dyDescent="0.3">
      <c r="B14" s="44"/>
      <c r="C14" s="87" t="str">
        <f>IF(C13="Permohonan Pengajuan Biaya Dimuka",O4,IF(C13="Jumlah Pengajuan Dana Sebelumnya",O4,""))</f>
        <v/>
      </c>
      <c r="D14" s="87"/>
      <c r="E14" s="87"/>
      <c r="F14" s="45"/>
      <c r="G14" s="88"/>
      <c r="H14" s="88"/>
      <c r="I14" s="88"/>
      <c r="J14" s="88"/>
      <c r="K14" s="88"/>
      <c r="L14" s="88"/>
      <c r="M14" s="49" t="str">
        <f>IF(M10="X","Bank :",IF(G10="x","Bank",""))</f>
        <v/>
      </c>
      <c r="N14" s="49"/>
      <c r="O14" s="4"/>
      <c r="P14" s="48"/>
      <c r="Q14" s="58"/>
      <c r="R14" s="67"/>
      <c r="S14" s="42"/>
      <c r="T14" s="42"/>
      <c r="U14" s="42"/>
    </row>
    <row r="15" spans="1:21" ht="15.75" thickTop="1" x14ac:dyDescent="0.25">
      <c r="B15" s="44"/>
      <c r="C15" s="45" t="str">
        <f>IF(C14="","","Jumlah Uang Muka")</f>
        <v/>
      </c>
      <c r="D15" s="45"/>
      <c r="E15" s="45"/>
      <c r="F15" s="45" t="str">
        <f>IF(C15="","",":")</f>
        <v/>
      </c>
      <c r="G15" s="32" t="str">
        <f>IF(C15="","",SUM(M24:N28))</f>
        <v/>
      </c>
      <c r="H15" s="32"/>
      <c r="I15" s="90" t="str">
        <f>IF(C15="","","Cara Bayar :")</f>
        <v/>
      </c>
      <c r="J15" s="90"/>
      <c r="K15" s="91" t="str">
        <f>IF(C13="","","Transfer / Cash")</f>
        <v/>
      </c>
      <c r="L15" s="91"/>
      <c r="M15" s="49" t="str">
        <f>IF(M14="","","No.Rekening :")</f>
        <v/>
      </c>
      <c r="N15" s="49"/>
      <c r="O15" s="5"/>
      <c r="P15" s="48"/>
      <c r="Q15" s="93">
        <f>IF(G15="",IF(I10="x",2,1),2)</f>
        <v>1</v>
      </c>
      <c r="R15" s="67"/>
      <c r="S15" s="42"/>
      <c r="T15" s="42"/>
      <c r="U15" s="42"/>
    </row>
    <row r="16" spans="1:21" s="86" customFormat="1" ht="15.75" x14ac:dyDescent="0.25">
      <c r="A16" s="77"/>
      <c r="B16" s="78"/>
      <c r="C16" s="79" t="str">
        <f>IF(M10="x","Realisasi Penggunaan Dana (Klaim Biaya)",IF(G10="-","",IF(I10="x","Realiasi Penggunaan Dana (Uang Muka)","")))</f>
        <v/>
      </c>
      <c r="D16" s="79"/>
      <c r="E16" s="79"/>
      <c r="F16" s="79"/>
      <c r="G16" s="79"/>
      <c r="H16" s="79"/>
      <c r="I16" s="79"/>
      <c r="J16" s="79"/>
      <c r="K16" s="94"/>
      <c r="L16" s="94"/>
      <c r="M16" s="94"/>
      <c r="N16" s="94"/>
      <c r="O16" s="94"/>
      <c r="P16" s="82"/>
      <c r="Q16" s="83"/>
      <c r="R16" s="84"/>
      <c r="S16" s="85"/>
      <c r="T16" s="85"/>
      <c r="U16" s="85"/>
    </row>
    <row r="17" spans="1:21" x14ac:dyDescent="0.25">
      <c r="B17" s="44"/>
      <c r="C17" s="87" t="str">
        <f ca="1">IF(C16="","",NOW())</f>
        <v/>
      </c>
      <c r="D17" s="87"/>
      <c r="E17" s="87"/>
      <c r="F17" s="45"/>
      <c r="G17" s="73"/>
      <c r="H17" s="73"/>
      <c r="I17" s="73"/>
      <c r="J17" s="73"/>
      <c r="K17" s="73"/>
      <c r="L17" s="73"/>
      <c r="M17" s="49" t="str">
        <f>IF(C18="Pas","",IF(M10="x","Bank :",IF(I10="x","Bank :",IF(G10="-","",""))))</f>
        <v/>
      </c>
      <c r="N17" s="49"/>
      <c r="O17" s="95" t="str">
        <f>IF(C18="","",IF(G18=0,"",IF(C18="Kelebihan Uang Muka",IF(G5=E42,"Mandiri","Mandiri"),IF(C18="Jumlah Klaim",O14,O14))))</f>
        <v/>
      </c>
      <c r="P17" s="48"/>
      <c r="Q17" s="58"/>
      <c r="R17" s="67"/>
      <c r="S17" s="42"/>
      <c r="T17" s="42"/>
      <c r="U17" s="42"/>
    </row>
    <row r="18" spans="1:21" x14ac:dyDescent="0.25">
      <c r="B18" s="44"/>
      <c r="C18" s="96" t="str">
        <f>IF(M10="x","Jumlah Klaim",IF(G10="X",IF(I10="X",IF(Q18&lt;0,"Kekurangan Uang Muka",IF(Q18=0,"Pas","Kelebihan Uang Muka")),""),""))</f>
        <v/>
      </c>
      <c r="D18" s="96"/>
      <c r="E18" s="96"/>
      <c r="F18" s="95" t="str">
        <f>IF(C18="","",":")</f>
        <v/>
      </c>
      <c r="G18" s="97" t="str">
        <f>IF(C18="","",Q18)</f>
        <v/>
      </c>
      <c r="H18" s="97"/>
      <c r="I18" s="98" t="str">
        <f>IF(C18="","",IF(C18="Pas","",IF(C18="Kelebihan Uang muka","Setor Melalui :","Cara Bayar :")))</f>
        <v/>
      </c>
      <c r="J18" s="98"/>
      <c r="K18" s="31" t="str">
        <f>IF(I18="","","Transfer / Cash")</f>
        <v/>
      </c>
      <c r="L18" s="31"/>
      <c r="M18" s="98" t="str">
        <f>IF(M17="","","No.Rekening :")</f>
        <v/>
      </c>
      <c r="N18" s="98"/>
      <c r="O18" s="99" t="str">
        <f>IF(C18="","",IF(G18=0,"",IF(C18="Kelebihan Uang Muka",IF(G5=E42,"156 00233 77510","156 00233 77510"),IF(C18="Jumlah Klaim",O15,O15))))</f>
        <v/>
      </c>
      <c r="P18" s="48"/>
      <c r="Q18" s="100" t="str">
        <f>IF(Q15=2,M29-O29,O29)</f>
        <v/>
      </c>
      <c r="R18" s="67"/>
      <c r="S18" s="42"/>
      <c r="T18" s="42"/>
      <c r="U18" s="42"/>
    </row>
    <row r="19" spans="1:21" x14ac:dyDescent="0.25">
      <c r="B19" s="44"/>
      <c r="C19" s="95" t="str">
        <f>IF(C18="","","Terbilang")</f>
        <v/>
      </c>
      <c r="D19" s="95"/>
      <c r="E19" s="95"/>
      <c r="F19" s="95" t="str">
        <f>IF(C19="","",":")</f>
        <v/>
      </c>
      <c r="G19" s="101" t="str">
        <f>IF(C18="","",IF(G18="","",PROPER(IF(G18=0,"nol",IF(G18&lt;0,"minus ","")&amp;SUBSTITUTE(TRIM(SUBSTITUTE(SUBSTITUTE(SUBSTITUTE(SUBSTITUTE(SUBSTITUTE(SUBSTITUTE(SUBSTITUTE(SUBSTITUTE(SUBSTITUTE(SUBSTITUTE(SUBSTITUTE(SUBSTITUTE(SUBSTITUTE(SUBSTITUTE(SUBSTITUTE(SUBSTITUTE(SUBSTITUTE(SUBSTITUTE(SUBSTITUTE(SUBSTITUTE(SUBSTITUTE(SUBSTITUTE(SUBSTITUTE(SUBSTITUTE(IF(--MID(TEXT(ABS(G18),"000000000000000"),1,3)=0,"",MID(TEXT(ABS(G18),"000000000000000"),1,1)&amp;" ratus "&amp;MID(TEXT(ABS(G18),"000000000000000"),2,1)&amp;" puluh "&amp;MID(TEXT(ABS(G18),"000000000000000"),3,1)&amp;" trilyun ")&amp;IF(--MID(TEXT(ABS(G18),"000000000000000"),4,3)=0,"",MID(TEXT(ABS(G18),"000000000000000"),4,1)&amp;" ratus "&amp;MID(TEXT(ABS(G18),"000000000000000"),5,1)&amp;" puluh "&amp;MID(TEXT(ABS(G18),"000000000000000"),6,1)&amp;" milyar ")&amp;IF(--MID(TEXT(ABS(G18),"000000000000000"),7,3)=0,"",MID(TEXT(ABS(G18),"000000000000000"),7,1)&amp;" ratus "&amp;MID(TEXT(ABS(G18),"000000000000000"),8,1)&amp;" puluh "&amp;MID(TEXT(ABS(G18),"000000000000000"),9,1)&amp;" juta ")&amp;IF(--MID(TEXT(ABS(G18),"000000000000000"),10,3)=0,"",IF(--MID(TEXT(ABS(G18),"000000000000000"),10,3)=1,"*",MID(TEXT(ABS(G18),"000000000000000"),10,1)&amp;" ratus "&amp;MID(TEXT(ABS(G18),"000000000000000"),11,1)&amp;" puluh ")&amp;MID(TEXT(ABS(G18),"000000000000000"),12,1)&amp;" ribu ")&amp;IF(--MID(TEXT(ABS(G18),"000000000000000"),13,3)=0,"",MID(TEXT(ABS(G18),"000000000000000"),13,1)&amp;" ratus "&amp;MID(TEXT(ABS(G18),"000000000000000"),14,1)&amp;" puluh "&amp;MID(TEXT(ABS(G18),"000000000000000"),15,1)),1,"satu"),2,"dua"),3,"tiga"),4,"empat"),5,"lima"),6,"enam"),7,"tujuh"),8,"delapan"),9,"sembilan"),"0 ratus",""),"0 puluh",""),"satu puluh 0","sepuluh"),"satu puluh satu","sebelas"),"satu puluh dua","duabelas"),"satu puluh tiga","tigabelas"),"satu puluh empat","empatbelas"),"satu puluh lima","limabelas"),"satu puluh enam","enambelas"),"satu puluh tujuh","tujuhbelas"),"satu puluh delapan","delapanbelas"),"satu puluh sembilan","sembilanbelas"),"satu ratus","seratus"),"*satu ribu","seribu"),0,""))," "," "))&amp;" rupiah")))</f>
        <v/>
      </c>
      <c r="H19" s="101"/>
      <c r="I19" s="101"/>
      <c r="J19" s="101"/>
      <c r="K19" s="101"/>
      <c r="L19" s="101"/>
      <c r="M19" s="101"/>
      <c r="N19" s="101"/>
      <c r="O19" s="101"/>
      <c r="P19" s="48"/>
      <c r="Q19" s="102"/>
      <c r="R19" s="67"/>
      <c r="S19" s="42"/>
      <c r="T19" s="42"/>
      <c r="U19" s="42"/>
    </row>
    <row r="20" spans="1:21" ht="3" customHeight="1" x14ac:dyDescent="0.25">
      <c r="B20" s="44"/>
      <c r="C20" s="45"/>
      <c r="D20" s="45"/>
      <c r="E20" s="45"/>
      <c r="F20" s="45"/>
      <c r="G20" s="103"/>
      <c r="H20" s="103"/>
      <c r="I20" s="103"/>
      <c r="J20" s="103"/>
      <c r="K20" s="103"/>
      <c r="L20" s="103"/>
      <c r="M20" s="103"/>
      <c r="N20" s="103"/>
      <c r="O20" s="103"/>
      <c r="P20" s="48"/>
      <c r="Q20" s="104"/>
      <c r="R20" s="67"/>
      <c r="S20" s="42"/>
      <c r="T20" s="42"/>
      <c r="U20" s="42"/>
    </row>
    <row r="21" spans="1:21" s="86" customFormat="1" ht="15.75" x14ac:dyDescent="0.25">
      <c r="A21" s="77"/>
      <c r="B21" s="78"/>
      <c r="C21" s="105" t="str">
        <f>IF(L7="-","","Tabel Detail Perhitungan :")</f>
        <v>Tabel Detail Perhitungan :</v>
      </c>
      <c r="D21" s="105"/>
      <c r="E21" s="105"/>
      <c r="F21" s="106"/>
      <c r="G21" s="107"/>
      <c r="H21" s="108" t="s">
        <v>39</v>
      </c>
      <c r="I21" s="108"/>
      <c r="J21" s="108"/>
      <c r="K21" s="108"/>
      <c r="L21" s="109"/>
      <c r="M21" s="110"/>
      <c r="N21" s="110"/>
      <c r="O21" s="111"/>
      <c r="P21" s="82"/>
      <c r="Q21" s="83"/>
      <c r="R21" s="84"/>
      <c r="S21" s="85"/>
      <c r="T21" s="85"/>
      <c r="U21" s="85"/>
    </row>
    <row r="22" spans="1:21" s="120" customFormat="1" ht="15.75" thickBot="1" x14ac:dyDescent="0.3">
      <c r="A22" s="112"/>
      <c r="B22" s="113"/>
      <c r="C22" s="114" t="str">
        <f>IF(G10="x","No.",IF(I10="x","No.",IF(M10="x","No.","")))</f>
        <v/>
      </c>
      <c r="D22" s="114" t="str">
        <f>IF(I10="x","Tanggal Nota",IF(G10="x","",IF(M10="x","Tanggal Nota","")))</f>
        <v/>
      </c>
      <c r="E22" s="115" t="str">
        <f>IF(G10="x","Keterangan",IF(I10="x","Keterangan",IF(M10="x","Keterangan","")))</f>
        <v/>
      </c>
      <c r="F22" s="115"/>
      <c r="G22" s="115"/>
      <c r="H22" s="115"/>
      <c r="I22" s="115"/>
      <c r="J22" s="115"/>
      <c r="K22" s="115"/>
      <c r="L22" s="114" t="str">
        <f>IF(I10="x","No. Bukti",IF(G10="x","",IF(M10="x","No. Bukti","")))</f>
        <v/>
      </c>
      <c r="M22" s="116" t="str">
        <f>IF(I10="x","",IF(G10="x","Total Pengajuan",IF(M10="x","","")))</f>
        <v/>
      </c>
      <c r="N22" s="116"/>
      <c r="O22" s="117" t="str">
        <f>IF(I10="x","Total Realisasi",IF(G10="x","",IF(M10="x","Total Klaim","")))</f>
        <v/>
      </c>
      <c r="P22" s="118"/>
      <c r="Q22" s="112"/>
      <c r="R22" s="119"/>
      <c r="S22" s="119"/>
      <c r="T22" s="119"/>
      <c r="U22" s="119"/>
    </row>
    <row r="23" spans="1:21" ht="3.75" customHeight="1" x14ac:dyDescent="0.25">
      <c r="B23" s="44"/>
      <c r="C23" s="121"/>
      <c r="D23" s="121"/>
      <c r="E23" s="122"/>
      <c r="F23" s="122"/>
      <c r="G23" s="122"/>
      <c r="H23" s="122"/>
      <c r="I23" s="122"/>
      <c r="J23" s="122"/>
      <c r="K23" s="122"/>
      <c r="L23" s="122"/>
      <c r="M23" s="123"/>
      <c r="N23" s="124"/>
      <c r="O23" s="124"/>
      <c r="P23" s="48"/>
      <c r="Q23" s="58"/>
      <c r="R23" s="42"/>
      <c r="S23" s="42"/>
      <c r="T23" s="42"/>
      <c r="U23" s="42"/>
    </row>
    <row r="24" spans="1:21" ht="15.75" thickBot="1" x14ac:dyDescent="0.3">
      <c r="B24" s="44"/>
      <c r="C24" s="125" t="str">
        <f>IF(E24&lt;&gt;"",COUNTA($E$24:E24),"")</f>
        <v/>
      </c>
      <c r="D24" s="6"/>
      <c r="E24" s="28"/>
      <c r="F24" s="29"/>
      <c r="G24" s="29"/>
      <c r="H24" s="29"/>
      <c r="I24" s="29"/>
      <c r="J24" s="29"/>
      <c r="K24" s="30"/>
      <c r="L24" s="34"/>
      <c r="M24" s="26"/>
      <c r="N24" s="27"/>
      <c r="O24" s="7"/>
      <c r="P24" s="48"/>
      <c r="Q24" s="104"/>
      <c r="R24" s="42"/>
      <c r="S24" s="42"/>
      <c r="T24" s="42"/>
      <c r="U24" s="42"/>
    </row>
    <row r="25" spans="1:21" ht="15.75" thickBot="1" x14ac:dyDescent="0.3">
      <c r="B25" s="44"/>
      <c r="C25" s="125" t="str">
        <f>IF(E25&lt;&gt;"",COUNTA($E$24:E25),"")</f>
        <v/>
      </c>
      <c r="D25" s="6"/>
      <c r="E25" s="23"/>
      <c r="F25" s="24"/>
      <c r="G25" s="24"/>
      <c r="H25" s="24"/>
      <c r="I25" s="24"/>
      <c r="J25" s="24"/>
      <c r="K25" s="25"/>
      <c r="L25" s="34"/>
      <c r="M25" s="26"/>
      <c r="N25" s="27"/>
      <c r="O25" s="7"/>
      <c r="P25" s="48"/>
      <c r="Q25" s="58"/>
      <c r="R25" s="42"/>
      <c r="S25" s="42"/>
      <c r="T25" s="42"/>
      <c r="U25" s="42"/>
    </row>
    <row r="26" spans="1:21" ht="15.75" thickBot="1" x14ac:dyDescent="0.3">
      <c r="B26" s="44"/>
      <c r="C26" s="125" t="str">
        <f>IF(E26&lt;&gt;"",COUNTA($E$24:E26),"")</f>
        <v/>
      </c>
      <c r="D26" s="6"/>
      <c r="E26" s="23"/>
      <c r="F26" s="24"/>
      <c r="G26" s="24"/>
      <c r="H26" s="24"/>
      <c r="I26" s="24"/>
      <c r="J26" s="24"/>
      <c r="K26" s="25"/>
      <c r="L26" s="34"/>
      <c r="M26" s="26"/>
      <c r="N26" s="27"/>
      <c r="O26" s="7"/>
      <c r="P26" s="48"/>
      <c r="Q26" s="58"/>
      <c r="R26" s="42"/>
      <c r="S26" s="42"/>
      <c r="T26" s="42"/>
      <c r="U26" s="42"/>
    </row>
    <row r="27" spans="1:21" ht="15.75" thickBot="1" x14ac:dyDescent="0.3">
      <c r="B27" s="44"/>
      <c r="C27" s="125" t="str">
        <f>IF(E27&lt;&gt;"",COUNTA($E$24:E27),"")</f>
        <v/>
      </c>
      <c r="D27" s="6"/>
      <c r="E27" s="23"/>
      <c r="F27" s="24"/>
      <c r="G27" s="24"/>
      <c r="H27" s="24"/>
      <c r="I27" s="24"/>
      <c r="J27" s="24"/>
      <c r="K27" s="25"/>
      <c r="L27" s="34"/>
      <c r="M27" s="26"/>
      <c r="N27" s="27"/>
      <c r="O27" s="7"/>
      <c r="P27" s="48"/>
      <c r="Q27" s="58"/>
      <c r="R27" s="42"/>
      <c r="S27" s="42"/>
      <c r="T27" s="42"/>
      <c r="U27" s="42"/>
    </row>
    <row r="28" spans="1:21" x14ac:dyDescent="0.25">
      <c r="B28" s="44"/>
      <c r="C28" s="125" t="str">
        <f>IF(E28&lt;&gt;"",COUNTA($E$24:E28),"")</f>
        <v/>
      </c>
      <c r="D28" s="8"/>
      <c r="E28" s="18"/>
      <c r="F28" s="19"/>
      <c r="G28" s="19"/>
      <c r="H28" s="19"/>
      <c r="I28" s="19"/>
      <c r="J28" s="19"/>
      <c r="K28" s="20"/>
      <c r="L28" s="35"/>
      <c r="M28" s="21"/>
      <c r="N28" s="22"/>
      <c r="O28" s="9"/>
      <c r="P28" s="48"/>
      <c r="Q28" s="58"/>
      <c r="R28" s="42"/>
      <c r="S28" s="42"/>
      <c r="T28" s="42"/>
      <c r="U28" s="42"/>
    </row>
    <row r="29" spans="1:21" ht="13.5" customHeight="1" thickBot="1" x14ac:dyDescent="0.3">
      <c r="B29" s="44"/>
      <c r="C29" s="115" t="str">
        <f>IF(E22="","","Total")</f>
        <v/>
      </c>
      <c r="D29" s="115"/>
      <c r="E29" s="115"/>
      <c r="F29" s="115"/>
      <c r="G29" s="115"/>
      <c r="H29" s="115"/>
      <c r="I29" s="115"/>
      <c r="J29" s="115"/>
      <c r="K29" s="115"/>
      <c r="L29" s="115"/>
      <c r="M29" s="145" t="str">
        <f>IF(M24="","",SUM(M24:N28))</f>
        <v/>
      </c>
      <c r="N29" s="145"/>
      <c r="O29" s="146" t="str">
        <f>IF(O22="","",SUM(O24:O28))</f>
        <v/>
      </c>
      <c r="P29" s="48"/>
      <c r="Q29" s="58"/>
      <c r="R29" s="42"/>
      <c r="S29" s="42"/>
      <c r="T29" s="42"/>
      <c r="U29" s="42"/>
    </row>
    <row r="30" spans="1:21" ht="3.75" customHeight="1" thickBot="1" x14ac:dyDescent="0.3">
      <c r="B30" s="44"/>
      <c r="C30" s="62"/>
      <c r="D30" s="62"/>
      <c r="E30" s="62"/>
      <c r="F30" s="147"/>
      <c r="G30" s="147"/>
      <c r="H30" s="10"/>
      <c r="I30" s="11"/>
      <c r="J30" s="11"/>
      <c r="K30" s="11"/>
      <c r="L30" s="148"/>
      <c r="M30" s="149"/>
      <c r="N30" s="12"/>
      <c r="O30" s="13"/>
      <c r="P30" s="48"/>
      <c r="R30" s="42"/>
      <c r="S30" s="42"/>
      <c r="T30" s="42"/>
      <c r="U30" s="42"/>
    </row>
    <row r="31" spans="1:21" x14ac:dyDescent="0.25">
      <c r="A31" s="150"/>
      <c r="B31" s="44"/>
      <c r="C31" s="151" t="str">
        <f>IF(M10="x","Penanggung Jawab",IF(I10="x","Penanggung jawab",IF(G10="x","Pemohon,","")))</f>
        <v/>
      </c>
      <c r="D31" s="152"/>
      <c r="E31" s="152"/>
      <c r="F31" s="152"/>
      <c r="G31" s="153"/>
      <c r="H31" s="152" t="str">
        <f>IF(C32="","",IF(C38="Direktur","","Disetujui,"))</f>
        <v/>
      </c>
      <c r="I31" s="152"/>
      <c r="J31" s="152" t="str">
        <f>IF(C32="","",IF(C18="Pas","Diverifikasi",IF(C18="Kelebihan Uang Muka","Diterima oleh,","Dibayarkan,")))</f>
        <v/>
      </c>
      <c r="K31" s="152"/>
      <c r="L31" s="152"/>
      <c r="M31" s="152"/>
      <c r="N31" s="152" t="str">
        <f>IF(C32="","",IF(I10="X","Diketahui, ",IF(M10="x","Diketahui, ","Diterima,")))</f>
        <v/>
      </c>
      <c r="O31" s="207"/>
      <c r="P31" s="155"/>
      <c r="R31" s="42"/>
      <c r="S31" s="42"/>
      <c r="T31" s="42"/>
      <c r="U31" s="42"/>
    </row>
    <row r="32" spans="1:21" x14ac:dyDescent="0.25">
      <c r="B32" s="44"/>
      <c r="C32" s="156" t="str">
        <f>IF(C31="","",G6)</f>
        <v/>
      </c>
      <c r="D32" s="157"/>
      <c r="E32" s="157"/>
      <c r="F32" s="157"/>
      <c r="G32" s="158"/>
      <c r="H32" s="157" t="str">
        <f>IF(H31="","",IF(C38="Direktur","",IF(C32="Purchasing",IF(C38="Staff","Purchasing","BOD"),IF(C38="General Manager","BOD",IF(C38="Manager","BOD",IF(C38="Manager'","Sales &amp; Marketing",IF(C38="National Manager","Sales &amp; Marketing",C32)))))))</f>
        <v/>
      </c>
      <c r="I32" s="157"/>
      <c r="J32" s="159" t="str">
        <f>IF(C32="","","Finance &amp; Accounting")</f>
        <v/>
      </c>
      <c r="K32" s="159"/>
      <c r="L32" s="159"/>
      <c r="M32" s="159"/>
      <c r="N32" s="159" t="str">
        <f>IF(N31="Diketahui, ",J32,C32)</f>
        <v/>
      </c>
      <c r="O32" s="208"/>
      <c r="P32" s="162"/>
      <c r="R32" s="42"/>
      <c r="S32" s="42"/>
      <c r="T32" s="42"/>
      <c r="U32" s="42"/>
    </row>
    <row r="33" spans="1:21" x14ac:dyDescent="0.25">
      <c r="B33" s="44"/>
      <c r="C33" s="163"/>
      <c r="D33" s="164"/>
      <c r="E33" s="164"/>
      <c r="F33" s="164"/>
      <c r="G33" s="165"/>
      <c r="H33" s="159"/>
      <c r="I33" s="159"/>
      <c r="J33" s="211"/>
      <c r="K33" s="211"/>
      <c r="L33" s="211"/>
      <c r="M33" s="211"/>
      <c r="N33" s="159"/>
      <c r="O33" s="208"/>
      <c r="P33" s="48"/>
      <c r="R33" s="42"/>
      <c r="S33" s="42"/>
      <c r="T33" s="42"/>
      <c r="U33" s="42"/>
    </row>
    <row r="34" spans="1:21" ht="4.5" customHeight="1" x14ac:dyDescent="0.25">
      <c r="B34" s="44"/>
      <c r="C34" s="163"/>
      <c r="D34" s="164"/>
      <c r="E34" s="164"/>
      <c r="F34" s="164"/>
      <c r="G34" s="165"/>
      <c r="H34" s="159"/>
      <c r="I34" s="159"/>
      <c r="J34" s="211"/>
      <c r="K34" s="211"/>
      <c r="L34" s="211"/>
      <c r="M34" s="211"/>
      <c r="N34" s="159"/>
      <c r="O34" s="208"/>
      <c r="P34" s="48"/>
      <c r="R34" s="42"/>
      <c r="S34" s="42"/>
      <c r="T34" s="42"/>
      <c r="U34" s="42"/>
    </row>
    <row r="35" spans="1:21" x14ac:dyDescent="0.25">
      <c r="B35" s="44"/>
      <c r="C35" s="163"/>
      <c r="D35" s="164"/>
      <c r="E35" s="164"/>
      <c r="F35" s="164"/>
      <c r="G35" s="165"/>
      <c r="H35" s="159"/>
      <c r="I35" s="159"/>
      <c r="J35" s="211"/>
      <c r="K35" s="211"/>
      <c r="L35" s="211"/>
      <c r="M35" s="211"/>
      <c r="N35" s="159"/>
      <c r="O35" s="208"/>
      <c r="P35" s="48"/>
      <c r="R35" s="42"/>
      <c r="S35" s="42"/>
      <c r="T35" s="42"/>
      <c r="U35" s="42"/>
    </row>
    <row r="36" spans="1:21" x14ac:dyDescent="0.25">
      <c r="B36" s="44"/>
      <c r="C36" s="163"/>
      <c r="D36" s="164"/>
      <c r="E36" s="164"/>
      <c r="F36" s="164"/>
      <c r="G36" s="165"/>
      <c r="H36" s="159"/>
      <c r="I36" s="159"/>
      <c r="J36" s="211"/>
      <c r="K36" s="211"/>
      <c r="L36" s="211"/>
      <c r="M36" s="211"/>
      <c r="N36" s="159"/>
      <c r="O36" s="208"/>
      <c r="P36" s="48"/>
      <c r="R36" s="42"/>
      <c r="S36" s="42"/>
      <c r="T36" s="42"/>
      <c r="U36" s="42"/>
    </row>
    <row r="37" spans="1:21" s="120" customFormat="1" x14ac:dyDescent="0.25">
      <c r="A37" s="166"/>
      <c r="B37" s="167"/>
      <c r="C37" s="168" t="str">
        <f>IF(C32="","",""&amp;("( "&amp;G7&amp;" )")&amp;"")</f>
        <v/>
      </c>
      <c r="D37" s="169"/>
      <c r="E37" s="169"/>
      <c r="F37" s="169"/>
      <c r="G37" s="170"/>
      <c r="H37" s="169" t="str">
        <f>IF(C32="","",IF(C32="BOD","","(…....................)"))</f>
        <v/>
      </c>
      <c r="I37" s="169"/>
      <c r="J37" s="169" t="str">
        <f>IF(C32="","","(…....................)")</f>
        <v/>
      </c>
      <c r="K37" s="169"/>
      <c r="L37" s="169"/>
      <c r="M37" s="169"/>
      <c r="N37" s="169" t="str">
        <f>IF(C32="","","(…....................)")</f>
        <v/>
      </c>
      <c r="O37" s="209"/>
      <c r="P37" s="172"/>
      <c r="Q37" s="119"/>
      <c r="R37" s="119"/>
      <c r="S37" s="119"/>
      <c r="T37" s="119"/>
      <c r="U37" s="119"/>
    </row>
    <row r="38" spans="1:21" ht="15.75" thickBot="1" x14ac:dyDescent="0.3">
      <c r="A38" s="67"/>
      <c r="B38" s="173"/>
      <c r="C38" s="174" t="str">
        <f>IF(C31="","",IF(Q7="",G8,Q7))</f>
        <v/>
      </c>
      <c r="D38" s="175"/>
      <c r="E38" s="175"/>
      <c r="F38" s="175"/>
      <c r="G38" s="176"/>
      <c r="H38" s="177" t="str">
        <f>IF(H31="","",IF(C38="Direktur","",IF(C32="Purchasing",IF(C38="Staff","Supervisor","Direktur"),IF(C38="Manager'","General manager",IF(C38="Direktur","",IF(C38="General Manager","Direktur",IF(C38="Jr. Manager","Direktur",IF(C38="Manager","Direktur",IF(C38="Regional Manager","National Manager",IF(C38="Area Sales Mgr","National Manager",IF(C38="Area Sales Spv","National Manager",IF(C38="Area Sales","National Manager",IF(C38="Delivery Collector","National Manager",IF(C38="National Manager","General Manager","Manager"))))))))))))))</f>
        <v/>
      </c>
      <c r="I38" s="177"/>
      <c r="J38" s="177" t="str">
        <f>IF(C32="","","Controller ")</f>
        <v/>
      </c>
      <c r="K38" s="177"/>
      <c r="L38" s="177"/>
      <c r="M38" s="177"/>
      <c r="N38" s="177" t="str">
        <f>IF(N31="Diketahui, ","Manager",C38)</f>
        <v/>
      </c>
      <c r="O38" s="210"/>
      <c r="P38" s="155"/>
      <c r="R38" s="42"/>
      <c r="S38" s="42"/>
      <c r="T38" s="42"/>
      <c r="U38" s="42"/>
    </row>
    <row r="39" spans="1:21" ht="6.75" customHeight="1" thickBot="1" x14ac:dyDescent="0.3">
      <c r="A39" s="36" t="s">
        <v>4</v>
      </c>
      <c r="B39" s="180"/>
      <c r="C39" s="181"/>
      <c r="D39" s="181"/>
      <c r="E39" s="181"/>
      <c r="F39" s="182"/>
      <c r="G39" s="182"/>
      <c r="H39" s="182"/>
      <c r="I39" s="182"/>
      <c r="J39" s="182"/>
      <c r="K39" s="182"/>
      <c r="L39" s="183"/>
      <c r="M39" s="183"/>
      <c r="N39" s="183"/>
      <c r="O39" s="183"/>
      <c r="P39" s="184"/>
      <c r="R39" s="42"/>
      <c r="S39" s="42"/>
      <c r="T39" s="42"/>
      <c r="U39" s="42"/>
    </row>
    <row r="40" spans="1:21" ht="6.75" customHeight="1" thickTop="1" x14ac:dyDescent="0.25">
      <c r="B40" s="185"/>
      <c r="C40" s="185"/>
      <c r="D40" s="185"/>
      <c r="E40" s="185"/>
      <c r="F40" s="186"/>
      <c r="G40" s="186"/>
      <c r="H40" s="186"/>
      <c r="I40" s="186"/>
      <c r="J40" s="186"/>
      <c r="K40" s="186"/>
      <c r="L40" s="38"/>
      <c r="M40" s="38"/>
      <c r="N40" s="38"/>
      <c r="O40" s="38"/>
      <c r="P40" s="38"/>
      <c r="R40" s="42"/>
      <c r="S40" s="42"/>
      <c r="T40" s="42"/>
      <c r="U40" s="42"/>
    </row>
    <row r="41" spans="1:21" s="42" customFormat="1" x14ac:dyDescent="0.25">
      <c r="A41" s="36" t="s">
        <v>8</v>
      </c>
      <c r="B41" s="187"/>
      <c r="C41" s="187"/>
      <c r="D41" s="187"/>
      <c r="E41" s="188"/>
      <c r="F41" s="187"/>
      <c r="G41" s="187"/>
      <c r="H41" s="187"/>
      <c r="I41" s="187"/>
      <c r="J41" s="189"/>
      <c r="K41" s="189"/>
      <c r="L41" s="189"/>
      <c r="M41" s="189"/>
      <c r="N41" s="189"/>
      <c r="O41" s="189"/>
      <c r="P41" s="189"/>
    </row>
    <row r="42" spans="1:21" s="42" customFormat="1" x14ac:dyDescent="0.25">
      <c r="A42" s="36" t="s">
        <v>9</v>
      </c>
      <c r="B42" s="36"/>
      <c r="C42" s="36"/>
      <c r="D42" s="36"/>
      <c r="E42" s="36" t="s">
        <v>1</v>
      </c>
      <c r="F42" s="36"/>
      <c r="G42" s="36"/>
      <c r="H42" s="36"/>
      <c r="I42" s="36"/>
      <c r="J42" s="67"/>
      <c r="K42" s="67"/>
      <c r="L42" s="67"/>
      <c r="M42" s="67"/>
      <c r="N42" s="67"/>
      <c r="O42" s="67"/>
      <c r="P42" s="67"/>
    </row>
    <row r="43" spans="1:21" s="42" customFormat="1" x14ac:dyDescent="0.25">
      <c r="A43" s="190" t="s">
        <v>4</v>
      </c>
      <c r="B43" s="190"/>
      <c r="C43" s="191"/>
      <c r="D43" s="192"/>
      <c r="E43" s="192" t="s">
        <v>10</v>
      </c>
      <c r="F43" s="36"/>
      <c r="G43" s="36"/>
      <c r="H43" s="36"/>
      <c r="I43" s="36"/>
      <c r="J43" s="67"/>
      <c r="K43" s="67"/>
      <c r="L43" s="67"/>
      <c r="M43" s="67"/>
      <c r="N43" s="67"/>
      <c r="O43" s="67"/>
      <c r="P43" s="67"/>
    </row>
    <row r="44" spans="1:21" s="42" customFormat="1" x14ac:dyDescent="0.25">
      <c r="A44" s="190" t="s">
        <v>5</v>
      </c>
      <c r="B44" s="190"/>
      <c r="C44" s="191"/>
      <c r="D44" s="192"/>
      <c r="E44" s="192" t="s">
        <v>11</v>
      </c>
      <c r="F44" s="58"/>
      <c r="G44" s="36"/>
      <c r="H44" s="36"/>
      <c r="I44" s="36"/>
      <c r="J44" s="67"/>
      <c r="K44" s="67"/>
      <c r="L44" s="67"/>
      <c r="M44" s="67"/>
      <c r="N44" s="67"/>
      <c r="O44" s="67"/>
      <c r="P44" s="67"/>
      <c r="T44" s="67"/>
    </row>
    <row r="45" spans="1:21" s="42" customFormat="1" x14ac:dyDescent="0.25">
      <c r="A45" s="193" t="s">
        <v>4</v>
      </c>
      <c r="B45" s="190"/>
      <c r="C45" s="191"/>
      <c r="D45" s="192"/>
      <c r="E45" s="192"/>
      <c r="F45" s="58"/>
      <c r="G45" s="36"/>
      <c r="H45" s="36"/>
      <c r="I45" s="36"/>
      <c r="J45" s="67"/>
      <c r="K45" s="67"/>
      <c r="L45" s="67"/>
      <c r="M45" s="67"/>
      <c r="N45" s="67"/>
      <c r="O45" s="67"/>
      <c r="P45" s="67"/>
    </row>
    <row r="46" spans="1:21" s="42" customFormat="1" x14ac:dyDescent="0.25">
      <c r="A46" s="194" t="s">
        <v>12</v>
      </c>
      <c r="B46" s="195"/>
      <c r="C46" s="191"/>
      <c r="D46" s="192"/>
      <c r="E46" s="192"/>
      <c r="F46" s="192" t="s">
        <v>7</v>
      </c>
      <c r="G46" s="36"/>
      <c r="H46" s="36"/>
      <c r="I46" s="36"/>
      <c r="J46" s="67"/>
      <c r="K46" s="67"/>
      <c r="L46" s="67"/>
      <c r="M46" s="67"/>
      <c r="N46" s="67"/>
      <c r="O46" s="67"/>
      <c r="P46" s="67"/>
    </row>
    <row r="47" spans="1:21" s="42" customFormat="1" x14ac:dyDescent="0.25">
      <c r="A47" s="193" t="s">
        <v>14</v>
      </c>
      <c r="B47" s="190"/>
      <c r="C47" s="191"/>
      <c r="D47" s="192"/>
      <c r="E47" s="192"/>
      <c r="F47" s="192" t="s">
        <v>27</v>
      </c>
      <c r="G47" s="36"/>
      <c r="H47" s="36"/>
      <c r="I47" s="36"/>
      <c r="J47" s="67"/>
      <c r="K47" s="67"/>
      <c r="L47" s="67"/>
      <c r="M47" s="67"/>
      <c r="N47" s="67"/>
      <c r="O47" s="67"/>
      <c r="P47" s="67"/>
    </row>
    <row r="48" spans="1:21" s="42" customFormat="1" x14ac:dyDescent="0.25">
      <c r="A48" s="193" t="s">
        <v>15</v>
      </c>
      <c r="B48" s="190"/>
      <c r="C48" s="191"/>
      <c r="D48" s="192"/>
      <c r="E48" s="192"/>
      <c r="F48" s="192" t="s">
        <v>26</v>
      </c>
      <c r="G48" s="36"/>
      <c r="H48" s="36"/>
      <c r="I48" s="36"/>
      <c r="J48" s="67"/>
      <c r="K48" s="67"/>
      <c r="L48" s="67"/>
      <c r="M48" s="67"/>
      <c r="N48" s="67"/>
      <c r="O48" s="67"/>
      <c r="P48" s="67"/>
    </row>
    <row r="49" spans="1:20" s="42" customFormat="1" x14ac:dyDescent="0.25">
      <c r="A49" s="193" t="s">
        <v>2</v>
      </c>
      <c r="B49" s="190"/>
      <c r="C49" s="191"/>
      <c r="D49" s="192"/>
      <c r="E49" s="192"/>
      <c r="F49" s="58"/>
      <c r="G49" s="36"/>
      <c r="H49" s="36"/>
      <c r="I49" s="36"/>
      <c r="J49" s="67"/>
      <c r="K49" s="67"/>
      <c r="L49" s="67"/>
      <c r="M49" s="67"/>
      <c r="N49" s="67"/>
      <c r="O49" s="67"/>
      <c r="P49" s="67"/>
    </row>
    <row r="50" spans="1:20" s="42" customFormat="1" x14ac:dyDescent="0.25">
      <c r="A50" s="193" t="s">
        <v>29</v>
      </c>
      <c r="B50" s="190"/>
      <c r="C50" s="191"/>
      <c r="D50" s="192"/>
      <c r="E50" s="192"/>
      <c r="F50" s="36"/>
      <c r="G50" s="36"/>
      <c r="H50" s="36"/>
      <c r="I50" s="36"/>
      <c r="J50" s="67"/>
      <c r="K50" s="67"/>
      <c r="L50" s="67"/>
      <c r="M50" s="67"/>
      <c r="N50" s="67"/>
      <c r="O50" s="67"/>
      <c r="P50" s="67"/>
    </row>
    <row r="51" spans="1:20" s="42" customFormat="1" x14ac:dyDescent="0.25">
      <c r="A51" s="196" t="s">
        <v>16</v>
      </c>
      <c r="B51" s="190"/>
      <c r="C51" s="191"/>
      <c r="D51" s="192"/>
      <c r="E51" s="192"/>
      <c r="F51" s="36"/>
      <c r="G51" s="36"/>
      <c r="H51" s="36"/>
      <c r="I51" s="36"/>
      <c r="J51" s="67"/>
      <c r="K51" s="67"/>
      <c r="L51" s="67"/>
      <c r="M51" s="67"/>
      <c r="N51" s="67"/>
      <c r="O51" s="67"/>
      <c r="P51" s="67"/>
    </row>
    <row r="52" spans="1:20" s="42" customFormat="1" x14ac:dyDescent="0.25">
      <c r="A52" s="193" t="s">
        <v>13</v>
      </c>
      <c r="B52" s="190"/>
      <c r="C52" s="191"/>
      <c r="D52" s="192"/>
      <c r="E52" s="192"/>
      <c r="F52" s="58"/>
      <c r="G52" s="36"/>
      <c r="H52" s="36"/>
      <c r="I52" s="36"/>
      <c r="J52" s="67"/>
      <c r="K52" s="67"/>
      <c r="L52" s="67"/>
      <c r="M52" s="67"/>
      <c r="N52" s="67"/>
      <c r="O52" s="67"/>
      <c r="P52" s="67"/>
      <c r="R52" s="67"/>
      <c r="S52" s="67"/>
      <c r="T52" s="67"/>
    </row>
    <row r="53" spans="1:20" s="42" customFormat="1" x14ac:dyDescent="0.25">
      <c r="A53" s="193" t="s">
        <v>30</v>
      </c>
      <c r="B53" s="190"/>
      <c r="C53" s="191"/>
      <c r="D53" s="192"/>
      <c r="E53" s="192"/>
      <c r="F53" s="58"/>
      <c r="G53" s="36"/>
      <c r="H53" s="36"/>
      <c r="I53" s="36"/>
      <c r="J53" s="67"/>
      <c r="K53" s="67"/>
      <c r="L53" s="67"/>
      <c r="M53" s="67"/>
      <c r="N53" s="67"/>
      <c r="O53" s="67"/>
      <c r="P53" s="67"/>
      <c r="R53" s="67"/>
      <c r="S53" s="67"/>
      <c r="T53" s="67"/>
    </row>
    <row r="54" spans="1:20" s="42" customFormat="1" x14ac:dyDescent="0.25">
      <c r="A54" s="193" t="s">
        <v>31</v>
      </c>
      <c r="B54" s="197"/>
      <c r="C54" s="191"/>
      <c r="D54" s="192"/>
      <c r="E54" s="192"/>
      <c r="F54" s="58"/>
      <c r="G54" s="36"/>
      <c r="H54" s="36"/>
      <c r="I54" s="36"/>
      <c r="J54" s="67"/>
      <c r="K54" s="67"/>
      <c r="L54" s="67"/>
      <c r="M54" s="67"/>
      <c r="N54" s="67"/>
      <c r="O54" s="67"/>
      <c r="P54" s="67"/>
      <c r="R54" s="67"/>
      <c r="S54" s="67"/>
      <c r="T54" s="67"/>
    </row>
    <row r="55" spans="1:20" s="42" customFormat="1" x14ac:dyDescent="0.25">
      <c r="A55" s="193" t="s">
        <v>32</v>
      </c>
      <c r="B55" s="190"/>
      <c r="C55" s="191"/>
      <c r="D55" s="192"/>
      <c r="E55" s="192"/>
      <c r="F55" s="58"/>
      <c r="G55" s="36"/>
      <c r="H55" s="36"/>
      <c r="I55" s="36"/>
      <c r="J55" s="67"/>
      <c r="K55" s="67"/>
      <c r="L55" s="67"/>
      <c r="M55" s="67"/>
      <c r="N55" s="67"/>
      <c r="O55" s="67"/>
      <c r="P55" s="67"/>
      <c r="R55" s="67"/>
      <c r="S55" s="67"/>
      <c r="T55" s="67"/>
    </row>
    <row r="56" spans="1:20" s="42" customFormat="1" x14ac:dyDescent="0.25">
      <c r="A56" s="193" t="s">
        <v>33</v>
      </c>
      <c r="B56" s="195"/>
      <c r="C56" s="191"/>
      <c r="D56" s="192"/>
      <c r="E56" s="192"/>
      <c r="F56" s="36"/>
      <c r="G56" s="36"/>
      <c r="H56" s="36"/>
      <c r="I56" s="36"/>
      <c r="J56" s="67"/>
      <c r="K56" s="67"/>
      <c r="L56" s="67"/>
      <c r="M56" s="67"/>
      <c r="N56" s="67"/>
      <c r="O56" s="67"/>
      <c r="P56" s="67"/>
      <c r="R56" s="67"/>
      <c r="S56" s="67"/>
      <c r="T56" s="67"/>
    </row>
    <row r="57" spans="1:20" s="42" customFormat="1" x14ac:dyDescent="0.25">
      <c r="A57" s="193" t="s">
        <v>34</v>
      </c>
      <c r="B57" s="190"/>
      <c r="C57" s="191"/>
      <c r="D57" s="192"/>
      <c r="E57" s="192"/>
      <c r="F57" s="36"/>
      <c r="G57" s="36"/>
      <c r="H57" s="36"/>
      <c r="I57" s="36"/>
      <c r="J57" s="67"/>
      <c r="K57" s="67"/>
      <c r="L57" s="67"/>
      <c r="M57" s="67"/>
      <c r="N57" s="67"/>
      <c r="O57" s="67"/>
      <c r="P57" s="67"/>
      <c r="R57" s="67"/>
      <c r="S57" s="67"/>
      <c r="T57" s="67"/>
    </row>
    <row r="58" spans="1:20" s="42" customFormat="1" x14ac:dyDescent="0.25">
      <c r="A58" s="196"/>
      <c r="B58" s="190"/>
      <c r="C58" s="191"/>
      <c r="D58" s="192"/>
      <c r="E58" s="192"/>
      <c r="F58" s="36"/>
      <c r="G58" s="36"/>
      <c r="H58" s="36"/>
      <c r="I58" s="36"/>
      <c r="J58" s="67"/>
      <c r="K58" s="67"/>
      <c r="L58" s="67"/>
      <c r="M58" s="67"/>
      <c r="N58" s="67"/>
      <c r="O58" s="67"/>
      <c r="P58" s="67"/>
      <c r="R58" s="67"/>
      <c r="S58" s="67"/>
      <c r="T58" s="14"/>
    </row>
    <row r="59" spans="1:20" s="42" customFormat="1" x14ac:dyDescent="0.25">
      <c r="A59" s="198" t="s">
        <v>4</v>
      </c>
      <c r="B59" s="190"/>
      <c r="C59" s="191"/>
      <c r="D59" s="192"/>
      <c r="E59" s="192"/>
      <c r="F59" s="36"/>
      <c r="G59" s="36"/>
      <c r="H59" s="36"/>
      <c r="I59" s="36"/>
      <c r="J59" s="67"/>
      <c r="K59" s="67"/>
      <c r="L59" s="67"/>
      <c r="M59" s="67"/>
      <c r="N59" s="67"/>
      <c r="O59" s="67"/>
      <c r="P59" s="67"/>
      <c r="R59" s="67"/>
      <c r="S59" s="67"/>
      <c r="T59" s="14"/>
    </row>
    <row r="60" spans="1:20" s="42" customFormat="1" x14ac:dyDescent="0.25">
      <c r="A60" s="199" t="s">
        <v>16</v>
      </c>
      <c r="B60" s="190"/>
      <c r="C60" s="191"/>
      <c r="D60" s="192"/>
      <c r="E60" s="192"/>
      <c r="F60" s="36"/>
      <c r="G60" s="36"/>
      <c r="H60" s="36"/>
      <c r="I60" s="36"/>
      <c r="J60" s="67"/>
      <c r="K60" s="67"/>
      <c r="L60" s="67"/>
      <c r="M60" s="67"/>
      <c r="N60" s="67"/>
      <c r="O60" s="67"/>
      <c r="P60" s="67"/>
      <c r="R60" s="67"/>
      <c r="S60" s="67"/>
      <c r="T60" s="14"/>
    </row>
    <row r="61" spans="1:20" s="42" customFormat="1" x14ac:dyDescent="0.25">
      <c r="A61" s="193" t="s">
        <v>4</v>
      </c>
      <c r="B61" s="190"/>
      <c r="C61" s="191"/>
      <c r="D61" s="192"/>
      <c r="E61" s="192"/>
      <c r="F61" s="36"/>
      <c r="G61" s="36"/>
      <c r="H61" s="36"/>
      <c r="I61" s="36"/>
      <c r="J61" s="67"/>
      <c r="K61" s="67"/>
      <c r="L61" s="67"/>
      <c r="M61" s="67"/>
      <c r="N61" s="67"/>
      <c r="O61" s="67"/>
      <c r="P61" s="67"/>
      <c r="R61" s="67"/>
      <c r="S61" s="67"/>
      <c r="T61" s="14"/>
    </row>
    <row r="62" spans="1:20" s="42" customFormat="1" x14ac:dyDescent="0.25">
      <c r="A62" s="194" t="s">
        <v>18</v>
      </c>
      <c r="B62" s="190"/>
      <c r="C62" s="191"/>
      <c r="D62" s="192"/>
      <c r="E62" s="192"/>
      <c r="F62" s="36"/>
      <c r="G62" s="36"/>
      <c r="H62" s="36"/>
      <c r="I62" s="36"/>
      <c r="J62" s="67"/>
      <c r="K62" s="67"/>
      <c r="L62" s="67"/>
      <c r="M62" s="67"/>
      <c r="N62" s="67"/>
      <c r="O62" s="67"/>
      <c r="P62" s="67"/>
      <c r="R62" s="67"/>
      <c r="S62" s="67"/>
      <c r="T62" s="14"/>
    </row>
    <row r="63" spans="1:20" s="42" customFormat="1" x14ac:dyDescent="0.25">
      <c r="A63" s="193" t="s">
        <v>19</v>
      </c>
      <c r="B63" s="190"/>
      <c r="C63" s="191"/>
      <c r="D63" s="192"/>
      <c r="E63" s="192"/>
      <c r="F63" s="36"/>
      <c r="G63" s="36"/>
      <c r="H63" s="36"/>
      <c r="I63" s="36"/>
      <c r="J63" s="67"/>
      <c r="K63" s="67"/>
      <c r="L63" s="67"/>
      <c r="M63" s="67"/>
      <c r="N63" s="67"/>
      <c r="O63" s="67"/>
      <c r="P63" s="67"/>
      <c r="R63" s="67"/>
      <c r="S63" s="67"/>
      <c r="T63" s="14"/>
    </row>
    <row r="64" spans="1:20" s="42" customFormat="1" x14ac:dyDescent="0.25">
      <c r="A64" s="193" t="s">
        <v>20</v>
      </c>
      <c r="B64" s="190"/>
      <c r="C64" s="191"/>
      <c r="D64" s="192"/>
      <c r="E64" s="192"/>
      <c r="F64" s="36"/>
      <c r="G64" s="36"/>
      <c r="H64" s="36"/>
      <c r="I64" s="36"/>
      <c r="J64" s="67"/>
      <c r="K64" s="67"/>
      <c r="L64" s="67"/>
      <c r="M64" s="67"/>
      <c r="N64" s="67"/>
      <c r="O64" s="67"/>
      <c r="P64" s="67"/>
      <c r="R64" s="67"/>
      <c r="S64" s="67"/>
      <c r="T64" s="14"/>
    </row>
    <row r="65" spans="1:20" s="42" customFormat="1" x14ac:dyDescent="0.25">
      <c r="A65" s="193" t="s">
        <v>35</v>
      </c>
      <c r="B65" s="200"/>
      <c r="C65" s="191"/>
      <c r="D65" s="192"/>
      <c r="E65" s="192"/>
      <c r="F65" s="36"/>
      <c r="G65" s="36"/>
      <c r="H65" s="36"/>
      <c r="I65" s="36"/>
      <c r="J65" s="67"/>
      <c r="K65" s="67"/>
      <c r="L65" s="67"/>
      <c r="M65" s="67"/>
      <c r="N65" s="67"/>
      <c r="O65" s="67"/>
      <c r="P65" s="67"/>
      <c r="R65" s="67"/>
      <c r="S65" s="67"/>
      <c r="T65" s="67"/>
    </row>
    <row r="66" spans="1:20" s="42" customFormat="1" x14ac:dyDescent="0.25">
      <c r="A66" s="193" t="s">
        <v>21</v>
      </c>
      <c r="B66" s="190"/>
      <c r="C66" s="191"/>
      <c r="D66" s="192"/>
      <c r="E66" s="192"/>
      <c r="F66" s="36"/>
      <c r="G66" s="36"/>
      <c r="H66" s="36"/>
      <c r="I66" s="36"/>
      <c r="J66" s="67"/>
      <c r="K66" s="67"/>
      <c r="L66" s="67"/>
      <c r="M66" s="67"/>
      <c r="N66" s="67"/>
      <c r="O66" s="67"/>
      <c r="P66" s="67"/>
      <c r="R66" s="67"/>
      <c r="S66" s="67"/>
      <c r="T66" s="67"/>
    </row>
    <row r="67" spans="1:20" s="42" customFormat="1" x14ac:dyDescent="0.25">
      <c r="A67" s="193" t="s">
        <v>22</v>
      </c>
      <c r="B67" s="190"/>
      <c r="C67" s="191"/>
      <c r="D67" s="192"/>
      <c r="E67" s="192"/>
      <c r="F67" s="36"/>
      <c r="G67" s="36"/>
      <c r="H67" s="36"/>
      <c r="I67" s="36"/>
      <c r="J67" s="67"/>
      <c r="K67" s="67"/>
      <c r="L67" s="67"/>
      <c r="M67" s="67"/>
      <c r="N67" s="67"/>
      <c r="O67" s="67"/>
      <c r="P67" s="67"/>
      <c r="R67" s="67"/>
      <c r="S67" s="67"/>
      <c r="T67" s="67"/>
    </row>
    <row r="68" spans="1:20" s="42" customFormat="1" x14ac:dyDescent="0.25">
      <c r="A68" s="193" t="s">
        <v>23</v>
      </c>
      <c r="B68" s="190"/>
      <c r="C68" s="191"/>
      <c r="D68" s="192"/>
      <c r="E68" s="192"/>
      <c r="F68" s="36"/>
      <c r="G68" s="36"/>
      <c r="H68" s="36"/>
      <c r="I68" s="36"/>
      <c r="J68" s="67"/>
      <c r="K68" s="67"/>
      <c r="L68" s="67"/>
      <c r="M68" s="67"/>
      <c r="N68" s="67"/>
      <c r="O68" s="67"/>
      <c r="P68" s="67"/>
      <c r="R68" s="67"/>
      <c r="S68" s="67"/>
      <c r="T68" s="67"/>
    </row>
    <row r="69" spans="1:20" s="42" customFormat="1" x14ac:dyDescent="0.25">
      <c r="A69" s="193" t="s">
        <v>24</v>
      </c>
      <c r="B69" s="190"/>
      <c r="C69" s="191"/>
      <c r="D69" s="192"/>
      <c r="E69" s="192"/>
      <c r="F69" s="36"/>
      <c r="G69" s="36"/>
      <c r="H69" s="36"/>
      <c r="I69" s="36"/>
      <c r="J69" s="67"/>
      <c r="K69" s="67"/>
      <c r="L69" s="67"/>
      <c r="M69" s="67"/>
      <c r="N69" s="67"/>
      <c r="O69" s="67"/>
      <c r="P69" s="67"/>
      <c r="R69" s="67"/>
      <c r="S69" s="67"/>
      <c r="T69" s="67"/>
    </row>
    <row r="70" spans="1:20" s="42" customFormat="1" x14ac:dyDescent="0.25">
      <c r="A70" s="193" t="s">
        <v>25</v>
      </c>
      <c r="B70" s="190"/>
      <c r="C70" s="191"/>
      <c r="D70" s="192"/>
      <c r="E70" s="192"/>
      <c r="F70" s="36"/>
      <c r="G70" s="36"/>
      <c r="H70" s="36"/>
      <c r="I70" s="36"/>
      <c r="J70" s="67"/>
      <c r="K70" s="67"/>
      <c r="L70" s="67"/>
      <c r="M70" s="67"/>
      <c r="N70" s="67"/>
      <c r="O70" s="67"/>
      <c r="P70" s="67"/>
      <c r="R70" s="67"/>
      <c r="S70" s="67"/>
      <c r="T70" s="67"/>
    </row>
    <row r="71" spans="1:20" s="42" customFormat="1" x14ac:dyDescent="0.25">
      <c r="A71" s="193" t="s">
        <v>3</v>
      </c>
      <c r="B71" s="195"/>
      <c r="C71" s="191"/>
      <c r="D71" s="192"/>
      <c r="E71" s="192"/>
      <c r="F71" s="36"/>
      <c r="G71" s="36"/>
      <c r="H71" s="36"/>
      <c r="I71" s="36"/>
      <c r="J71" s="67"/>
      <c r="K71" s="67"/>
      <c r="L71" s="67"/>
      <c r="M71" s="67"/>
      <c r="N71" s="67"/>
      <c r="O71" s="67"/>
      <c r="P71" s="67"/>
      <c r="R71" s="67"/>
      <c r="S71" s="67"/>
      <c r="T71" s="67"/>
    </row>
    <row r="72" spans="1:20" s="42" customFormat="1" x14ac:dyDescent="0.25">
      <c r="A72" s="201" t="s">
        <v>4</v>
      </c>
      <c r="B72" s="191"/>
      <c r="C72" s="191"/>
      <c r="D72" s="192"/>
      <c r="E72" s="192"/>
      <c r="F72" s="36"/>
      <c r="G72" s="36"/>
      <c r="H72" s="36"/>
      <c r="I72" s="36"/>
      <c r="J72" s="67"/>
      <c r="K72" s="67"/>
      <c r="L72" s="67"/>
      <c r="M72" s="67"/>
      <c r="N72" s="67"/>
      <c r="O72" s="67"/>
      <c r="P72" s="67"/>
    </row>
    <row r="73" spans="1:20" s="42" customFormat="1" x14ac:dyDescent="0.25">
      <c r="A73" s="193" t="s">
        <v>36</v>
      </c>
      <c r="B73" s="191"/>
      <c r="C73" s="191"/>
      <c r="D73" s="192"/>
      <c r="E73" s="192"/>
      <c r="F73" s="36"/>
      <c r="G73" s="36"/>
      <c r="H73" s="36"/>
      <c r="I73" s="36"/>
      <c r="J73" s="67"/>
      <c r="K73" s="67"/>
      <c r="L73" s="67"/>
      <c r="M73" s="67"/>
      <c r="N73" s="67"/>
      <c r="O73" s="67"/>
      <c r="P73" s="67"/>
    </row>
    <row r="74" spans="1:20" s="42" customFormat="1" x14ac:dyDescent="0.25">
      <c r="A74" s="193" t="s">
        <v>37</v>
      </c>
      <c r="B74" s="191"/>
      <c r="C74" s="191"/>
      <c r="D74" s="192"/>
      <c r="E74" s="192"/>
      <c r="F74" s="36"/>
      <c r="G74" s="36"/>
      <c r="H74" s="36"/>
      <c r="I74" s="36"/>
      <c r="J74" s="67"/>
      <c r="K74" s="67"/>
      <c r="L74" s="67"/>
      <c r="M74" s="67"/>
      <c r="N74" s="67"/>
      <c r="O74" s="67"/>
      <c r="P74" s="67"/>
    </row>
    <row r="75" spans="1:20" s="42" customFormat="1" x14ac:dyDescent="0.25">
      <c r="A75" s="193" t="s">
        <v>17</v>
      </c>
      <c r="B75" s="191"/>
      <c r="C75" s="191"/>
      <c r="D75" s="192"/>
      <c r="E75" s="192"/>
      <c r="F75" s="36"/>
      <c r="G75" s="36"/>
      <c r="H75" s="36"/>
      <c r="I75" s="36"/>
      <c r="J75" s="67"/>
      <c r="K75" s="67"/>
      <c r="L75" s="67"/>
      <c r="M75" s="67"/>
      <c r="N75" s="67"/>
      <c r="O75" s="67"/>
      <c r="P75" s="67"/>
    </row>
    <row r="76" spans="1:20" s="42" customFormat="1" x14ac:dyDescent="0.25">
      <c r="A76" s="193" t="s">
        <v>38</v>
      </c>
      <c r="B76" s="191"/>
      <c r="C76" s="191"/>
      <c r="D76" s="192"/>
      <c r="E76" s="192"/>
      <c r="F76" s="36"/>
      <c r="G76" s="36"/>
      <c r="H76" s="36"/>
      <c r="I76" s="36"/>
      <c r="J76" s="67"/>
      <c r="K76" s="67"/>
      <c r="L76" s="67"/>
      <c r="M76" s="67"/>
      <c r="N76" s="67"/>
      <c r="O76" s="67"/>
      <c r="P76" s="67"/>
    </row>
    <row r="77" spans="1:20" s="42" customFormat="1" x14ac:dyDescent="0.25">
      <c r="A77" s="193" t="s">
        <v>3</v>
      </c>
      <c r="B77" s="191"/>
      <c r="C77" s="191"/>
      <c r="D77" s="192"/>
      <c r="E77" s="192"/>
      <c r="F77" s="36"/>
      <c r="G77" s="36"/>
      <c r="H77" s="36"/>
      <c r="I77" s="36"/>
      <c r="J77" s="67"/>
      <c r="K77" s="67"/>
      <c r="L77" s="67"/>
      <c r="M77" s="67"/>
      <c r="N77" s="67"/>
      <c r="O77" s="67"/>
      <c r="P77" s="67"/>
    </row>
    <row r="78" spans="1:20" s="42" customFormat="1" x14ac:dyDescent="0.25">
      <c r="A78" s="202"/>
      <c r="B78" s="202"/>
      <c r="C78" s="202"/>
      <c r="D78" s="203"/>
      <c r="E78" s="203"/>
      <c r="F78" s="67"/>
      <c r="G78" s="67"/>
      <c r="H78" s="67"/>
      <c r="I78" s="67"/>
      <c r="J78" s="67"/>
      <c r="K78" s="67"/>
      <c r="L78" s="67"/>
      <c r="M78" s="67"/>
      <c r="N78" s="67"/>
      <c r="O78" s="67"/>
      <c r="P78" s="67"/>
    </row>
    <row r="79" spans="1:20" s="42" customFormat="1" x14ac:dyDescent="0.25">
      <c r="A79" s="202"/>
      <c r="B79" s="202"/>
      <c r="C79" s="202"/>
      <c r="D79" s="203"/>
      <c r="E79" s="203"/>
      <c r="F79" s="67"/>
      <c r="G79" s="67"/>
      <c r="H79" s="67"/>
      <c r="I79" s="67"/>
      <c r="J79" s="67"/>
      <c r="K79" s="67"/>
      <c r="L79" s="67"/>
      <c r="M79" s="67"/>
      <c r="N79" s="67"/>
      <c r="O79" s="67"/>
      <c r="P79" s="67"/>
    </row>
    <row r="80" spans="1:20" s="42" customFormat="1" x14ac:dyDescent="0.25">
      <c r="A80" s="202"/>
      <c r="B80" s="202"/>
      <c r="C80" s="202"/>
      <c r="D80" s="203"/>
      <c r="E80" s="203"/>
      <c r="F80" s="67"/>
      <c r="G80" s="67"/>
      <c r="H80" s="67"/>
    </row>
    <row r="81" spans="1:21" s="42" customFormat="1" x14ac:dyDescent="0.25">
      <c r="A81" s="202"/>
      <c r="B81" s="202"/>
      <c r="C81" s="202"/>
      <c r="D81" s="203"/>
      <c r="E81" s="203"/>
      <c r="F81" s="67"/>
      <c r="G81" s="67"/>
      <c r="H81" s="67"/>
    </row>
    <row r="82" spans="1:21" s="42" customFormat="1" x14ac:dyDescent="0.25">
      <c r="A82" s="202"/>
      <c r="B82" s="202"/>
      <c r="C82" s="202"/>
      <c r="D82" s="203"/>
      <c r="E82" s="203"/>
      <c r="F82" s="67"/>
      <c r="G82" s="67"/>
      <c r="H82" s="67"/>
    </row>
    <row r="83" spans="1:21" s="42" customFormat="1" x14ac:dyDescent="0.25">
      <c r="A83" s="202"/>
      <c r="B83" s="202"/>
      <c r="C83" s="202"/>
      <c r="D83" s="203"/>
      <c r="E83" s="203"/>
      <c r="F83" s="67"/>
      <c r="G83" s="67"/>
      <c r="H83" s="67"/>
    </row>
    <row r="84" spans="1:21" s="42" customFormat="1" x14ac:dyDescent="0.25">
      <c r="A84" s="202"/>
      <c r="B84" s="202"/>
      <c r="C84" s="202"/>
      <c r="D84" s="203"/>
      <c r="E84" s="203"/>
      <c r="F84" s="67"/>
      <c r="G84" s="67"/>
      <c r="H84" s="67"/>
    </row>
    <row r="85" spans="1:21" s="42" customFormat="1" x14ac:dyDescent="0.25">
      <c r="A85" s="202"/>
      <c r="B85" s="202"/>
      <c r="C85" s="202"/>
      <c r="D85" s="203"/>
      <c r="E85" s="203"/>
      <c r="F85" s="67"/>
      <c r="G85" s="67"/>
      <c r="H85" s="67"/>
      <c r="L85" s="43"/>
      <c r="M85" s="43"/>
      <c r="N85" s="43"/>
      <c r="O85" s="43"/>
      <c r="P85" s="43"/>
      <c r="R85" s="43"/>
      <c r="S85" s="43"/>
      <c r="T85" s="43"/>
      <c r="U85" s="43"/>
    </row>
    <row r="86" spans="1:21" s="42" customFormat="1" x14ac:dyDescent="0.25">
      <c r="A86" s="202"/>
      <c r="B86" s="202"/>
      <c r="C86" s="202"/>
      <c r="D86" s="203"/>
      <c r="E86" s="203"/>
      <c r="F86" s="67"/>
      <c r="G86" s="67"/>
      <c r="H86" s="67"/>
      <c r="L86" s="43"/>
      <c r="M86" s="43"/>
      <c r="N86" s="43"/>
      <c r="O86" s="43"/>
      <c r="P86" s="43"/>
      <c r="R86" s="43"/>
      <c r="S86" s="43"/>
      <c r="T86" s="43"/>
      <c r="U86" s="43"/>
    </row>
    <row r="87" spans="1:21" s="42" customFormat="1" x14ac:dyDescent="0.25">
      <c r="A87" s="202"/>
      <c r="B87" s="202"/>
      <c r="C87" s="202"/>
      <c r="D87" s="203"/>
      <c r="E87" s="203"/>
      <c r="F87" s="67"/>
      <c r="G87" s="67"/>
      <c r="H87" s="67"/>
      <c r="L87" s="43"/>
      <c r="M87" s="43"/>
      <c r="N87" s="43"/>
      <c r="O87" s="43"/>
      <c r="P87" s="43"/>
      <c r="R87" s="43"/>
      <c r="S87" s="43"/>
      <c r="T87" s="43"/>
      <c r="U87" s="43"/>
    </row>
    <row r="88" spans="1:21" s="42" customFormat="1" x14ac:dyDescent="0.25">
      <c r="A88" s="202"/>
      <c r="B88" s="202"/>
      <c r="C88" s="202"/>
      <c r="D88" s="203"/>
      <c r="E88" s="203"/>
      <c r="F88" s="67"/>
      <c r="G88" s="67"/>
      <c r="H88" s="67"/>
      <c r="L88" s="43"/>
      <c r="M88" s="43"/>
      <c r="N88" s="43"/>
      <c r="O88" s="43"/>
      <c r="P88" s="43"/>
      <c r="R88" s="43"/>
      <c r="S88" s="43"/>
      <c r="T88" s="43"/>
      <c r="U88" s="43"/>
    </row>
    <row r="89" spans="1:21" s="42" customFormat="1" x14ac:dyDescent="0.25">
      <c r="A89" s="202"/>
      <c r="B89" s="202"/>
      <c r="C89" s="202"/>
      <c r="D89" s="203"/>
      <c r="E89" s="203"/>
      <c r="F89" s="67"/>
      <c r="G89" s="67"/>
      <c r="H89" s="67"/>
      <c r="I89" s="67"/>
      <c r="J89" s="67"/>
      <c r="K89" s="67"/>
      <c r="L89" s="204"/>
      <c r="M89" s="204"/>
      <c r="N89" s="204"/>
      <c r="O89" s="204"/>
      <c r="P89" s="204"/>
      <c r="R89" s="43"/>
      <c r="S89" s="43"/>
      <c r="T89" s="43"/>
      <c r="U89" s="43"/>
    </row>
    <row r="90" spans="1:21" s="42" customFormat="1" x14ac:dyDescent="0.25">
      <c r="A90" s="202"/>
      <c r="B90" s="202"/>
      <c r="C90" s="202"/>
      <c r="D90" s="203"/>
      <c r="E90" s="203"/>
      <c r="F90" s="67"/>
      <c r="G90" s="67"/>
      <c r="H90" s="67"/>
      <c r="I90" s="67"/>
      <c r="J90" s="67"/>
      <c r="K90" s="67"/>
      <c r="L90" s="204"/>
      <c r="M90" s="204"/>
      <c r="N90" s="204"/>
      <c r="O90" s="204"/>
      <c r="P90" s="204"/>
      <c r="R90" s="43"/>
      <c r="S90" s="43"/>
      <c r="T90" s="43"/>
      <c r="U90" s="43"/>
    </row>
    <row r="91" spans="1:21" s="42" customFormat="1" x14ac:dyDescent="0.25">
      <c r="A91" s="202"/>
      <c r="B91" s="202"/>
      <c r="C91" s="202"/>
      <c r="D91" s="203"/>
      <c r="E91" s="203"/>
      <c r="F91" s="67"/>
      <c r="G91" s="67"/>
      <c r="H91" s="67"/>
      <c r="I91" s="67"/>
      <c r="J91" s="67"/>
      <c r="K91" s="67"/>
      <c r="L91" s="204"/>
      <c r="M91" s="204"/>
      <c r="N91" s="204"/>
      <c r="O91" s="204"/>
      <c r="P91" s="204"/>
      <c r="R91" s="43"/>
      <c r="S91" s="43"/>
      <c r="T91" s="43"/>
      <c r="U91" s="43"/>
    </row>
    <row r="92" spans="1:21" s="42" customFormat="1" x14ac:dyDescent="0.25">
      <c r="A92" s="202"/>
      <c r="B92" s="202"/>
      <c r="C92" s="202"/>
      <c r="D92" s="203"/>
      <c r="E92" s="203"/>
      <c r="F92" s="67"/>
      <c r="G92" s="67"/>
      <c r="H92" s="67"/>
      <c r="I92" s="67"/>
      <c r="J92" s="67"/>
      <c r="K92" s="67"/>
      <c r="L92" s="204"/>
      <c r="M92" s="204"/>
      <c r="N92" s="204"/>
      <c r="O92" s="204"/>
      <c r="P92" s="204"/>
      <c r="R92" s="43"/>
      <c r="S92" s="43"/>
      <c r="T92" s="43"/>
      <c r="U92" s="43"/>
    </row>
    <row r="93" spans="1:21" s="42" customFormat="1" x14ac:dyDescent="0.25">
      <c r="A93" s="202"/>
      <c r="B93" s="202"/>
      <c r="C93" s="202"/>
      <c r="D93" s="203"/>
      <c r="E93" s="203"/>
      <c r="F93" s="67"/>
      <c r="G93" s="67"/>
      <c r="H93" s="67"/>
      <c r="I93" s="67"/>
      <c r="J93" s="67"/>
      <c r="K93" s="67"/>
      <c r="L93" s="204"/>
      <c r="M93" s="204"/>
      <c r="N93" s="204"/>
      <c r="O93" s="204"/>
      <c r="P93" s="204"/>
      <c r="R93" s="43"/>
      <c r="S93" s="43"/>
      <c r="T93" s="43"/>
      <c r="U93" s="43"/>
    </row>
    <row r="94" spans="1:21" s="42" customFormat="1" x14ac:dyDescent="0.25">
      <c r="A94" s="202"/>
      <c r="B94" s="202"/>
      <c r="C94" s="202"/>
      <c r="D94" s="203"/>
      <c r="E94" s="203"/>
      <c r="F94" s="67"/>
      <c r="G94" s="67"/>
      <c r="H94" s="67"/>
      <c r="I94" s="67"/>
      <c r="J94" s="67"/>
      <c r="K94" s="67"/>
      <c r="L94" s="204"/>
      <c r="M94" s="204"/>
      <c r="N94" s="204"/>
      <c r="O94" s="204"/>
      <c r="P94" s="204"/>
      <c r="R94" s="43"/>
      <c r="S94" s="43"/>
      <c r="T94" s="43"/>
      <c r="U94" s="43"/>
    </row>
    <row r="95" spans="1:21" s="42" customFormat="1" x14ac:dyDescent="0.25">
      <c r="A95" s="202"/>
      <c r="B95" s="202"/>
      <c r="C95" s="202"/>
      <c r="D95" s="203"/>
      <c r="E95" s="203"/>
      <c r="F95" s="67"/>
      <c r="G95" s="67"/>
      <c r="H95" s="67"/>
      <c r="I95" s="67"/>
      <c r="J95" s="67"/>
      <c r="K95" s="67"/>
      <c r="L95" s="204"/>
      <c r="M95" s="204"/>
      <c r="N95" s="204"/>
      <c r="O95" s="204"/>
      <c r="P95" s="204"/>
      <c r="R95" s="43"/>
      <c r="S95" s="43"/>
      <c r="T95" s="43"/>
      <c r="U95" s="43"/>
    </row>
    <row r="96" spans="1:21" s="42" customFormat="1" x14ac:dyDescent="0.25">
      <c r="A96" s="202"/>
      <c r="B96" s="202"/>
      <c r="C96" s="202"/>
      <c r="D96" s="203"/>
      <c r="E96" s="203"/>
      <c r="F96" s="67"/>
      <c r="G96" s="67"/>
      <c r="H96" s="67"/>
      <c r="I96" s="67"/>
      <c r="J96" s="67"/>
      <c r="K96" s="67"/>
      <c r="L96" s="204"/>
      <c r="M96" s="204"/>
      <c r="N96" s="204"/>
      <c r="O96" s="204"/>
      <c r="P96" s="204"/>
      <c r="R96" s="43"/>
      <c r="S96" s="43"/>
      <c r="T96" s="43"/>
      <c r="U96" s="43"/>
    </row>
    <row r="97" spans="1:21" s="42" customFormat="1" x14ac:dyDescent="0.25">
      <c r="A97" s="202"/>
      <c r="B97" s="202"/>
      <c r="C97" s="202"/>
      <c r="D97" s="203"/>
      <c r="E97" s="203"/>
      <c r="F97" s="204"/>
      <c r="G97" s="204"/>
      <c r="H97" s="204"/>
      <c r="I97" s="204"/>
      <c r="J97" s="204"/>
      <c r="K97" s="204"/>
      <c r="L97" s="204"/>
      <c r="M97" s="204"/>
      <c r="N97" s="204"/>
      <c r="O97" s="204"/>
      <c r="P97" s="204"/>
      <c r="R97" s="43"/>
      <c r="S97" s="43"/>
      <c r="T97" s="43"/>
      <c r="U97" s="43"/>
    </row>
    <row r="98" spans="1:21" s="42" customFormat="1" x14ac:dyDescent="0.25">
      <c r="A98" s="202"/>
      <c r="B98" s="202"/>
      <c r="C98" s="202"/>
      <c r="D98" s="203"/>
      <c r="E98" s="203"/>
      <c r="F98" s="204"/>
      <c r="G98" s="204"/>
      <c r="H98" s="204"/>
      <c r="I98" s="204"/>
      <c r="J98" s="204"/>
      <c r="K98" s="204"/>
      <c r="L98" s="204"/>
      <c r="M98" s="204"/>
      <c r="N98" s="204"/>
      <c r="O98" s="204"/>
      <c r="P98" s="204"/>
      <c r="R98" s="43"/>
      <c r="S98" s="43"/>
      <c r="T98" s="43"/>
      <c r="U98" s="43"/>
    </row>
    <row r="99" spans="1:21" s="204" customFormat="1" x14ac:dyDescent="0.25">
      <c r="A99" s="202"/>
      <c r="B99" s="202"/>
      <c r="C99" s="202"/>
      <c r="D99" s="203"/>
      <c r="E99" s="203"/>
      <c r="Q99" s="42"/>
      <c r="R99" s="43"/>
      <c r="S99" s="43"/>
      <c r="T99" s="43"/>
      <c r="U99" s="43"/>
    </row>
    <row r="100" spans="1:21" s="204" customFormat="1" x14ac:dyDescent="0.25">
      <c r="A100" s="202"/>
      <c r="B100" s="202"/>
      <c r="C100" s="202"/>
      <c r="D100" s="203"/>
      <c r="E100" s="203"/>
      <c r="Q100" s="42"/>
      <c r="R100" s="43"/>
      <c r="S100" s="43"/>
      <c r="T100" s="43"/>
      <c r="U100" s="43"/>
    </row>
    <row r="101" spans="1:21" s="204" customFormat="1" x14ac:dyDescent="0.25">
      <c r="A101" s="202"/>
      <c r="B101" s="202"/>
      <c r="C101" s="202"/>
      <c r="D101" s="203"/>
      <c r="E101" s="203"/>
      <c r="Q101" s="42"/>
      <c r="R101" s="43"/>
      <c r="S101" s="43"/>
      <c r="T101" s="43"/>
      <c r="U101" s="43"/>
    </row>
    <row r="102" spans="1:21" x14ac:dyDescent="0.25">
      <c r="A102" s="202"/>
      <c r="B102" s="202"/>
      <c r="C102" s="202"/>
      <c r="D102" s="203"/>
      <c r="E102" s="203"/>
    </row>
    <row r="103" spans="1:21" x14ac:dyDescent="0.25">
      <c r="A103" s="202"/>
      <c r="B103" s="202"/>
      <c r="C103" s="202"/>
      <c r="D103" s="203"/>
      <c r="E103" s="203"/>
    </row>
    <row r="104" spans="1:21" x14ac:dyDescent="0.25">
      <c r="A104" s="202"/>
      <c r="B104" s="202"/>
      <c r="C104" s="202"/>
      <c r="D104" s="203"/>
      <c r="E104" s="203"/>
    </row>
    <row r="105" spans="1:21" x14ac:dyDescent="0.25">
      <c r="A105" s="202"/>
      <c r="B105" s="202"/>
      <c r="C105" s="202"/>
      <c r="D105" s="203"/>
      <c r="E105" s="203"/>
    </row>
    <row r="106" spans="1:21" x14ac:dyDescent="0.25">
      <c r="A106" s="202"/>
      <c r="B106" s="202"/>
      <c r="C106" s="202"/>
      <c r="D106" s="203"/>
      <c r="E106" s="203"/>
    </row>
    <row r="107" spans="1:21" x14ac:dyDescent="0.25">
      <c r="A107" s="202"/>
      <c r="B107" s="202"/>
      <c r="C107" s="202"/>
      <c r="D107" s="203"/>
      <c r="E107" s="203"/>
    </row>
    <row r="108" spans="1:21" x14ac:dyDescent="0.25">
      <c r="A108" s="202"/>
      <c r="B108" s="202"/>
      <c r="C108" s="202"/>
      <c r="D108" s="203"/>
      <c r="E108" s="203"/>
    </row>
    <row r="109" spans="1:21" x14ac:dyDescent="0.25">
      <c r="A109" s="202"/>
      <c r="B109" s="202"/>
      <c r="C109" s="202"/>
      <c r="D109" s="203"/>
      <c r="E109" s="203"/>
    </row>
    <row r="110" spans="1:21" x14ac:dyDescent="0.25">
      <c r="A110" s="202"/>
      <c r="B110" s="202"/>
      <c r="C110" s="202"/>
      <c r="D110" s="203"/>
      <c r="E110" s="203"/>
    </row>
    <row r="111" spans="1:21" x14ac:dyDescent="0.25">
      <c r="A111" s="202"/>
      <c r="B111" s="202"/>
      <c r="C111" s="202"/>
      <c r="D111" s="203"/>
      <c r="E111" s="203"/>
    </row>
    <row r="112" spans="1:21" x14ac:dyDescent="0.25">
      <c r="A112" s="202"/>
      <c r="B112" s="202"/>
      <c r="C112" s="202"/>
      <c r="D112" s="203"/>
      <c r="E112" s="203"/>
    </row>
    <row r="113" spans="1:17" s="204" customFormat="1" x14ac:dyDescent="0.25">
      <c r="A113" s="202"/>
      <c r="B113" s="202"/>
      <c r="C113" s="202"/>
      <c r="D113" s="203"/>
      <c r="E113" s="203"/>
      <c r="Q113" s="42"/>
    </row>
    <row r="114" spans="1:17" s="204" customFormat="1" x14ac:dyDescent="0.25">
      <c r="A114" s="202"/>
      <c r="B114" s="202"/>
      <c r="C114" s="202"/>
      <c r="D114" s="203"/>
      <c r="E114" s="203"/>
      <c r="Q114" s="42"/>
    </row>
    <row r="115" spans="1:17" s="204" customFormat="1" x14ac:dyDescent="0.25">
      <c r="A115" s="202"/>
      <c r="B115" s="202"/>
      <c r="C115" s="202"/>
      <c r="D115" s="203"/>
      <c r="E115" s="203"/>
      <c r="Q115" s="42"/>
    </row>
  </sheetData>
  <sheetProtection algorithmName="SHA-512" hashValue="1NAL/QkY+UenGFoNVSBuserdjmE+6Hx1iQc4JLDt7okM2N1JVgzonN+lLbrUAaBp5oY8cS2W/wuHCUiH4naW8A==" saltValue="78VNAFXE+SB4wdXdw9kayA==" spinCount="100000" sheet="1" selectLockedCells="1"/>
  <protectedRanges>
    <protectedRange sqref="G15:H15 K18 G18 C16:E17" name="Range1"/>
    <protectedRange sqref="J11:K12 M10:N10 G10:K10" name="Range1_2"/>
    <protectedRange sqref="O15 O18" name="Range1_3"/>
    <protectedRange sqref="O14 O17" name="Range1_1_1"/>
    <protectedRange sqref="I22:I23 L22:O24 G22:H24 I24:K24 C29 H28:O30 G28 G30 G25:O27" name="Range1_1"/>
  </protectedRanges>
  <mergeCells count="75">
    <mergeCell ref="J38:M38"/>
    <mergeCell ref="N38:O38"/>
    <mergeCell ref="N34:O34"/>
    <mergeCell ref="J35:M35"/>
    <mergeCell ref="N35:O35"/>
    <mergeCell ref="J36:M36"/>
    <mergeCell ref="N36:O36"/>
    <mergeCell ref="J37:M37"/>
    <mergeCell ref="N37:O37"/>
    <mergeCell ref="C38:F38"/>
    <mergeCell ref="H38:I38"/>
    <mergeCell ref="J31:M31"/>
    <mergeCell ref="N31:O31"/>
    <mergeCell ref="J32:M32"/>
    <mergeCell ref="N32:O32"/>
    <mergeCell ref="J33:M33"/>
    <mergeCell ref="N33:O33"/>
    <mergeCell ref="J34:M34"/>
    <mergeCell ref="C36:F36"/>
    <mergeCell ref="H36:I36"/>
    <mergeCell ref="C37:F37"/>
    <mergeCell ref="H37:I37"/>
    <mergeCell ref="C34:F34"/>
    <mergeCell ref="H34:I34"/>
    <mergeCell ref="C35:F35"/>
    <mergeCell ref="H35:I35"/>
    <mergeCell ref="C32:F32"/>
    <mergeCell ref="H32:I32"/>
    <mergeCell ref="C33:F33"/>
    <mergeCell ref="H33:I33"/>
    <mergeCell ref="E28:K28"/>
    <mergeCell ref="M28:N28"/>
    <mergeCell ref="C29:L29"/>
    <mergeCell ref="M29:N29"/>
    <mergeCell ref="C31:F31"/>
    <mergeCell ref="H31:I31"/>
    <mergeCell ref="E25:K25"/>
    <mergeCell ref="M25:N25"/>
    <mergeCell ref="E26:K26"/>
    <mergeCell ref="M26:N26"/>
    <mergeCell ref="E27:K27"/>
    <mergeCell ref="M27:N27"/>
    <mergeCell ref="G19:O19"/>
    <mergeCell ref="H21:K21"/>
    <mergeCell ref="M21:N21"/>
    <mergeCell ref="E22:K22"/>
    <mergeCell ref="M22:N22"/>
    <mergeCell ref="E24:K24"/>
    <mergeCell ref="M24:N24"/>
    <mergeCell ref="C16:J16"/>
    <mergeCell ref="C17:E17"/>
    <mergeCell ref="M17:N17"/>
    <mergeCell ref="C18:E18"/>
    <mergeCell ref="G18:H18"/>
    <mergeCell ref="I18:J18"/>
    <mergeCell ref="K18:L18"/>
    <mergeCell ref="M18:N18"/>
    <mergeCell ref="C14:E14"/>
    <mergeCell ref="M14:N14"/>
    <mergeCell ref="G15:H15"/>
    <mergeCell ref="I15:J15"/>
    <mergeCell ref="K15:L15"/>
    <mergeCell ref="M15:N15"/>
    <mergeCell ref="G7:I7"/>
    <mergeCell ref="L7:O8"/>
    <mergeCell ref="G8:I8"/>
    <mergeCell ref="C11:J11"/>
    <mergeCell ref="M11:O11"/>
    <mergeCell ref="C13:J13"/>
    <mergeCell ref="H1:O2"/>
    <mergeCell ref="H3:L3"/>
    <mergeCell ref="M3:N3"/>
    <mergeCell ref="G5:I5"/>
    <mergeCell ref="M5:N5"/>
    <mergeCell ref="G6:I6"/>
  </mergeCells>
  <conditionalFormatting sqref="G5">
    <cfRule type="expression" dxfId="143" priority="20">
      <formula>IF(O4="",0,1)</formula>
    </cfRule>
  </conditionalFormatting>
  <conditionalFormatting sqref="G6">
    <cfRule type="expression" dxfId="142" priority="19">
      <formula>IF($O$5="",0,1)</formula>
    </cfRule>
  </conditionalFormatting>
  <conditionalFormatting sqref="G7">
    <cfRule type="expression" dxfId="141" priority="18">
      <formula>IF($G$6="",0,1)</formula>
    </cfRule>
  </conditionalFormatting>
  <conditionalFormatting sqref="G8">
    <cfRule type="expression" dxfId="140" priority="17">
      <formula>IF($G$7="",0,1)</formula>
    </cfRule>
  </conditionalFormatting>
  <conditionalFormatting sqref="O5">
    <cfRule type="expression" dxfId="139" priority="16">
      <formula>IF(G5="",0,1)</formula>
    </cfRule>
  </conditionalFormatting>
  <conditionalFormatting sqref="L7">
    <cfRule type="expression" dxfId="138" priority="15">
      <formula>IF($G$8="",0,1)</formula>
    </cfRule>
  </conditionalFormatting>
  <conditionalFormatting sqref="O4">
    <cfRule type="expression" dxfId="137" priority="14">
      <formula>IF($G$10="-",0,1)</formula>
    </cfRule>
  </conditionalFormatting>
  <conditionalFormatting sqref="O14">
    <cfRule type="expression" dxfId="136" priority="12">
      <formula>IF($M$10="X",1,IF($G$10="x",1,0))</formula>
    </cfRule>
  </conditionalFormatting>
  <conditionalFormatting sqref="O15">
    <cfRule type="expression" dxfId="135" priority="11">
      <formula>IF($O$14="",0,1)</formula>
    </cfRule>
  </conditionalFormatting>
  <conditionalFormatting sqref="O14:O15 G10 M10 O5 L7 G5:G8">
    <cfRule type="expression" dxfId="134" priority="13">
      <formula>IF($I$10="x",1,0)</formula>
    </cfRule>
  </conditionalFormatting>
  <conditionalFormatting sqref="O24:O28">
    <cfRule type="expression" dxfId="133" priority="10">
      <formula>IF($O$22="",0,1)</formula>
    </cfRule>
  </conditionalFormatting>
  <conditionalFormatting sqref="M10">
    <cfRule type="expression" dxfId="132" priority="9">
      <formula>IF($G$10="x",1,0)</formula>
    </cfRule>
  </conditionalFormatting>
  <conditionalFormatting sqref="G10">
    <cfRule type="expression" dxfId="131" priority="8">
      <formula>IF($M$10="x",1,0)</formula>
    </cfRule>
  </conditionalFormatting>
  <conditionalFormatting sqref="G15:H15">
    <cfRule type="expression" dxfId="130" priority="21">
      <formula>IF($G$10="x",IF($I$10="-",IF($M$10="-",1,0)))</formula>
    </cfRule>
  </conditionalFormatting>
  <conditionalFormatting sqref="E24:K28">
    <cfRule type="expression" dxfId="129" priority="7">
      <formula>IF($E$22="",0,1)</formula>
    </cfRule>
  </conditionalFormatting>
  <conditionalFormatting sqref="D24:D28">
    <cfRule type="expression" dxfId="128" priority="6">
      <formula>IF($D$22="",0,1)</formula>
    </cfRule>
  </conditionalFormatting>
  <conditionalFormatting sqref="L24:L28">
    <cfRule type="expression" dxfId="127" priority="5">
      <formula>IF($L$22="",0,1)</formula>
    </cfRule>
  </conditionalFormatting>
  <conditionalFormatting sqref="M24:N28">
    <cfRule type="expression" dxfId="126" priority="4">
      <formula>IF($M$22="",0,1)</formula>
    </cfRule>
  </conditionalFormatting>
  <conditionalFormatting sqref="G10 M10">
    <cfRule type="expression" dxfId="125" priority="22">
      <formula>IF($L$7="",0,1)</formula>
    </cfRule>
  </conditionalFormatting>
  <conditionalFormatting sqref="I10">
    <cfRule type="expression" dxfId="124" priority="23">
      <formula>IF($M$10="x",1,0)</formula>
    </cfRule>
    <cfRule type="expression" dxfId="123" priority="24">
      <formula>IF($E$24="",0,1)</formula>
    </cfRule>
  </conditionalFormatting>
  <conditionalFormatting sqref="G18:H18">
    <cfRule type="expression" dxfId="122" priority="1">
      <formula>IF($G$18="",1,0)</formula>
    </cfRule>
    <cfRule type="expression" dxfId="121" priority="2">
      <formula>IF($G$18&gt;0,1,0)</formula>
    </cfRule>
    <cfRule type="expression" dxfId="120" priority="3">
      <formula>IF($G$18&lt;0,1,0)</formula>
    </cfRule>
  </conditionalFormatting>
  <dataValidations count="5">
    <dataValidation type="list" allowBlank="1" showInputMessage="1" showErrorMessage="1" sqref="G6" xr:uid="{4726E64F-2FC9-4AF9-B7CD-2D4B8D94D7DC}">
      <formula1>IF($G$5="Kantor Pusat",$A$45:$A$57,$A$59:$A$60)</formula1>
    </dataValidation>
    <dataValidation type="list" allowBlank="1" showInputMessage="1" showErrorMessage="1" sqref="G8" xr:uid="{D775DB60-3961-4FCE-BB76-E38F7DA98C6A}">
      <formula1>IF($G$5="Kantor Pusat",$A$61:$A$71,$A$72:$A$77)</formula1>
    </dataValidation>
    <dataValidation type="list" allowBlank="1" showInputMessage="1" showErrorMessage="1" sqref="I10 M10 G10" xr:uid="{549BC8B6-2748-4155-841B-E24B76B0D1F4}">
      <formula1>$A$43:$A$44</formula1>
    </dataValidation>
    <dataValidation type="list" allowBlank="1" showInputMessage="1" showErrorMessage="1" sqref="O14" xr:uid="{D9356BCC-F06C-4FE5-8998-20A2BE8892E9}">
      <formula1>$F$46:$F$48</formula1>
    </dataValidation>
    <dataValidation type="list" allowBlank="1" showInputMessage="1" showErrorMessage="1" sqref="G5" xr:uid="{7F6E3B86-E9A5-4649-B004-1F0D12FDA1D4}">
      <formula1>$E$42:$E$44</formula1>
    </dataValidation>
  </dataValidations>
  <printOptions horizontalCentered="1"/>
  <pageMargins left="0.11811023622047245" right="0.11811023622047245" top="0.19685039370078741" bottom="0.11811023622047245" header="0.31496062992125984" footer="0.31496062992125984"/>
  <pageSetup paperSize="9" scale="84" orientation="portrait" horizontalDpi="360" verticalDpi="36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7C21A-547E-484C-B126-2C01A7F90461}">
  <sheetPr codeName="Sheet14"/>
  <dimension ref="A1:U115"/>
  <sheetViews>
    <sheetView showGridLines="0" view="pageBreakPreview" zoomScale="115" zoomScaleNormal="100" zoomScaleSheetLayoutView="115" workbookViewId="0">
      <selection activeCell="O4" sqref="O4"/>
    </sheetView>
  </sheetViews>
  <sheetFormatPr defaultColWidth="9.140625" defaultRowHeight="15" x14ac:dyDescent="0.25"/>
  <cols>
    <col min="1" max="1" width="5.140625" style="36" customWidth="1"/>
    <col min="2" max="2" width="1.28515625" style="204" customWidth="1"/>
    <col min="3" max="3" width="3.85546875" style="204" customWidth="1"/>
    <col min="4" max="4" width="18.28515625" style="204" customWidth="1"/>
    <col min="5" max="5" width="1.140625" style="204" customWidth="1"/>
    <col min="6" max="6" width="1.5703125" style="204" bestFit="1" customWidth="1"/>
    <col min="7" max="7" width="3.5703125" style="204" customWidth="1"/>
    <col min="8" max="8" width="25" style="204" customWidth="1"/>
    <col min="9" max="9" width="3.42578125" style="204" customWidth="1"/>
    <col min="10" max="10" width="12.5703125" style="204" customWidth="1"/>
    <col min="11" max="11" width="6.42578125" style="204" customWidth="1"/>
    <col min="12" max="12" width="8.85546875" style="204" customWidth="1"/>
    <col min="13" max="13" width="3.7109375" style="204" customWidth="1"/>
    <col min="14" max="14" width="9.7109375" style="204" customWidth="1"/>
    <col min="15" max="15" width="16.85546875" style="204" customWidth="1"/>
    <col min="16" max="16" width="1.28515625" style="204" customWidth="1"/>
    <col min="17" max="17" width="14" style="42" bestFit="1" customWidth="1"/>
    <col min="18" max="19" width="9.140625" style="43"/>
    <col min="20" max="20" width="17.42578125" style="43" bestFit="1" customWidth="1"/>
    <col min="21" max="16384" width="9.140625" style="43"/>
  </cols>
  <sheetData>
    <row r="1" spans="1:21" ht="18.75" customHeight="1" thickTop="1" x14ac:dyDescent="0.3">
      <c r="B1" s="37"/>
      <c r="C1" s="38"/>
      <c r="D1" s="38"/>
      <c r="E1" s="38"/>
      <c r="F1" s="39"/>
      <c r="G1" s="39"/>
      <c r="H1" s="40" t="str">
        <f>IF(M10="x","LAPORAN PENGGUNAAN DANA PETTY CASH - LPD",IF(I10="x","LAPORAN PENGGUNAAN DANA PETTY CASH - LPD",IF(G10="x","FORM PENGAJUAN DANA PETTY CASH - FPD","FORM PENGAJUAN DANA PETTY CASH - FPD")))</f>
        <v>FORM PENGAJUAN DANA PETTY CASH - FPD</v>
      </c>
      <c r="I1" s="40"/>
      <c r="J1" s="40"/>
      <c r="K1" s="40"/>
      <c r="L1" s="40"/>
      <c r="M1" s="40"/>
      <c r="N1" s="40"/>
      <c r="O1" s="40"/>
      <c r="P1" s="41"/>
      <c r="R1" s="42"/>
      <c r="S1" s="42"/>
      <c r="T1" s="42"/>
      <c r="U1" s="42"/>
    </row>
    <row r="2" spans="1:21" ht="6" customHeight="1" x14ac:dyDescent="0.25">
      <c r="B2" s="44"/>
      <c r="C2" s="45"/>
      <c r="D2" s="45"/>
      <c r="E2" s="45"/>
      <c r="F2" s="46"/>
      <c r="G2" s="46"/>
      <c r="H2" s="47"/>
      <c r="I2" s="47"/>
      <c r="J2" s="47"/>
      <c r="K2" s="47"/>
      <c r="L2" s="47"/>
      <c r="M2" s="47"/>
      <c r="N2" s="47"/>
      <c r="O2" s="47"/>
      <c r="P2" s="48"/>
      <c r="R2" s="42"/>
      <c r="S2" s="42"/>
      <c r="T2" s="42"/>
      <c r="U2" s="42"/>
    </row>
    <row r="3" spans="1:21" x14ac:dyDescent="0.25">
      <c r="B3" s="44"/>
      <c r="C3" s="45"/>
      <c r="D3" s="45"/>
      <c r="E3" s="45"/>
      <c r="F3" s="45"/>
      <c r="G3" s="45"/>
      <c r="H3" s="49" t="str">
        <f>"No. "&amp;IF(M10="X","LPD",IF(I10="x","LPD",IF(G10="x","FPD")))&amp;" / INAURA - "&amp;G6&amp;" - "&amp;G8&amp;"/"</f>
        <v>No. FALSE / INAURA -  - /</v>
      </c>
      <c r="I3" s="49"/>
      <c r="J3" s="49"/>
      <c r="K3" s="49"/>
      <c r="L3" s="49"/>
      <c r="M3" s="50">
        <v>11</v>
      </c>
      <c r="N3" s="50"/>
      <c r="O3" s="51" t="str">
        <f>UPPER(G5)</f>
        <v/>
      </c>
      <c r="P3" s="48"/>
      <c r="R3" s="42"/>
      <c r="S3" s="42"/>
      <c r="T3" s="42"/>
      <c r="U3" s="42"/>
    </row>
    <row r="4" spans="1:21" ht="15.75" thickBot="1" x14ac:dyDescent="0.3">
      <c r="B4" s="44"/>
      <c r="C4" s="45"/>
      <c r="D4" s="45"/>
      <c r="E4" s="45"/>
      <c r="F4" s="52"/>
      <c r="G4" s="45"/>
      <c r="H4" s="45"/>
      <c r="I4" s="45"/>
      <c r="J4" s="45"/>
      <c r="K4" s="45"/>
      <c r="L4" s="45"/>
      <c r="M4" s="45"/>
      <c r="N4" s="53" t="s">
        <v>0</v>
      </c>
      <c r="O4" s="1"/>
      <c r="P4" s="48"/>
      <c r="R4" s="42"/>
      <c r="S4" s="42"/>
      <c r="T4" s="42"/>
      <c r="U4" s="42"/>
    </row>
    <row r="5" spans="1:21" ht="16.5" thickTop="1" thickBot="1" x14ac:dyDescent="0.3">
      <c r="B5" s="44"/>
      <c r="C5" s="45" t="str">
        <f>IF(O4="","","Unit Kerja")</f>
        <v/>
      </c>
      <c r="D5" s="45"/>
      <c r="E5" s="45"/>
      <c r="F5" s="55" t="str">
        <f>IF(O4="","",":")</f>
        <v/>
      </c>
      <c r="G5" s="15"/>
      <c r="H5" s="15"/>
      <c r="I5" s="15"/>
      <c r="J5" s="45"/>
      <c r="K5" s="45"/>
      <c r="L5" s="45"/>
      <c r="M5" s="49" t="str">
        <f>IF(G5="","",IF(G5="Kantor Pusat","Lokasi Gedung :","Lokasi Kerja :"))</f>
        <v/>
      </c>
      <c r="N5" s="49"/>
      <c r="O5" s="2"/>
      <c r="P5" s="48"/>
      <c r="Q5" s="58"/>
      <c r="R5" s="42"/>
      <c r="S5" s="42"/>
      <c r="T5" s="42"/>
      <c r="U5" s="42"/>
    </row>
    <row r="6" spans="1:21" ht="15.75" thickBot="1" x14ac:dyDescent="0.3">
      <c r="A6" s="59"/>
      <c r="B6" s="44"/>
      <c r="C6" s="45" t="str">
        <f>IF(O5="","","Departement")</f>
        <v/>
      </c>
      <c r="D6" s="45"/>
      <c r="E6" s="45"/>
      <c r="F6" s="45" t="str">
        <f>IF(O5="","",":")</f>
        <v/>
      </c>
      <c r="G6" s="16"/>
      <c r="H6" s="16"/>
      <c r="I6" s="16"/>
      <c r="J6" s="45"/>
      <c r="K6" s="61"/>
      <c r="L6" s="62" t="str">
        <f>IF(G8="","","Keperluan")</f>
        <v/>
      </c>
      <c r="M6" s="62" t="str">
        <f>IF(G8="","",":")</f>
        <v/>
      </c>
      <c r="N6" s="63"/>
      <c r="O6" s="64" t="str">
        <f>IF(G10="-","",IF(G10="x",IF(O4="","Ketikan Tanggal STPD","")))</f>
        <v/>
      </c>
      <c r="P6" s="48"/>
      <c r="Q6" s="58"/>
      <c r="R6" s="42"/>
      <c r="S6" s="42"/>
      <c r="T6" s="42"/>
      <c r="U6" s="42"/>
    </row>
    <row r="7" spans="1:21" ht="15.75" thickBot="1" x14ac:dyDescent="0.3">
      <c r="B7" s="44"/>
      <c r="C7" s="45" t="str">
        <f>IF(G6="","","Nama Karyawan")</f>
        <v/>
      </c>
      <c r="D7" s="45"/>
      <c r="E7" s="45"/>
      <c r="F7" s="45" t="str">
        <f>IF(G6="","",":")</f>
        <v/>
      </c>
      <c r="G7" s="16"/>
      <c r="H7" s="16"/>
      <c r="I7" s="16"/>
      <c r="J7" s="45"/>
      <c r="K7" s="45"/>
      <c r="L7" s="33"/>
      <c r="M7" s="33"/>
      <c r="N7" s="33"/>
      <c r="O7" s="33"/>
      <c r="P7" s="48"/>
      <c r="Q7" s="66" t="str">
        <f>IF(G8="Manager",IF(G6=A51,"Manager'",IF(G6=A52,"Manager'",IF(G6=A53,"Manager'",IF(G6=A54,"Manager'",IF(G6=A55,"Manager'",IF(G6=A56,"Manager'",IF(G6=A57,"Manager'","Manager"))))))),"")</f>
        <v/>
      </c>
      <c r="R7" s="67"/>
      <c r="S7" s="42"/>
      <c r="T7" s="42"/>
      <c r="U7" s="42"/>
    </row>
    <row r="8" spans="1:21" x14ac:dyDescent="0.25">
      <c r="B8" s="44"/>
      <c r="C8" s="45" t="str">
        <f>IF(G7="","","Jabatan")</f>
        <v/>
      </c>
      <c r="D8" s="45"/>
      <c r="E8" s="45"/>
      <c r="F8" s="45" t="str">
        <f>IF(G7="","",":")</f>
        <v/>
      </c>
      <c r="G8" s="17"/>
      <c r="H8" s="17"/>
      <c r="I8" s="17"/>
      <c r="J8" s="45"/>
      <c r="K8" s="45"/>
      <c r="L8" s="33"/>
      <c r="M8" s="33"/>
      <c r="N8" s="33"/>
      <c r="O8" s="33"/>
      <c r="P8" s="48"/>
      <c r="Q8" s="58"/>
      <c r="R8" s="67"/>
      <c r="S8" s="42"/>
      <c r="T8" s="42"/>
      <c r="U8" s="42"/>
    </row>
    <row r="9" spans="1:21" ht="5.25" customHeight="1" x14ac:dyDescent="0.25">
      <c r="B9" s="44"/>
      <c r="C9" s="45"/>
      <c r="D9" s="45"/>
      <c r="E9" s="45"/>
      <c r="F9" s="45"/>
      <c r="G9" s="45"/>
      <c r="H9" s="45"/>
      <c r="I9" s="45"/>
      <c r="J9" s="45"/>
      <c r="K9" s="45"/>
      <c r="L9" s="45"/>
      <c r="M9" s="45"/>
      <c r="N9" s="45"/>
      <c r="O9" s="45"/>
      <c r="P9" s="48"/>
      <c r="Q9" s="58"/>
      <c r="R9" s="67"/>
      <c r="S9" s="42"/>
      <c r="T9" s="42"/>
      <c r="U9" s="42"/>
    </row>
    <row r="10" spans="1:21" ht="15.75" thickBot="1" x14ac:dyDescent="0.3">
      <c r="B10" s="44"/>
      <c r="C10" s="45" t="str">
        <f>IF(L7="","","Permohonan")</f>
        <v/>
      </c>
      <c r="D10" s="45"/>
      <c r="E10" s="45"/>
      <c r="F10" s="45" t="str">
        <f>IF(L7="","",":")</f>
        <v/>
      </c>
      <c r="G10" s="3" t="s">
        <v>4</v>
      </c>
      <c r="H10" s="70" t="str">
        <f>IF(L7="",""," Uang Muka")</f>
        <v/>
      </c>
      <c r="I10" s="3" t="s">
        <v>4</v>
      </c>
      <c r="J10" s="71" t="str">
        <f>IF(G10="-",""," Realisasi Biaya")</f>
        <v/>
      </c>
      <c r="K10" s="72"/>
      <c r="L10" s="61"/>
      <c r="M10" s="3" t="s">
        <v>4</v>
      </c>
      <c r="N10" s="71" t="str">
        <f>IF(L7="",""," Klaim Biaya/Pembayaran")</f>
        <v/>
      </c>
      <c r="O10" s="73"/>
      <c r="P10" s="48"/>
      <c r="Q10" s="58"/>
      <c r="R10" s="45" t="str">
        <f>IF(P10="","",IF(V1="X","Uang Muka",""))</f>
        <v/>
      </c>
      <c r="S10" s="42"/>
      <c r="T10" s="42"/>
      <c r="U10" s="42"/>
    </row>
    <row r="11" spans="1:21" ht="21.75" customHeight="1" thickTop="1" x14ac:dyDescent="0.25">
      <c r="B11" s="44"/>
      <c r="C11" s="74" t="s">
        <v>6</v>
      </c>
      <c r="D11" s="74"/>
      <c r="E11" s="74"/>
      <c r="F11" s="74"/>
      <c r="G11" s="74"/>
      <c r="H11" s="74"/>
      <c r="I11" s="74"/>
      <c r="J11" s="74"/>
      <c r="K11" s="75"/>
      <c r="L11" s="61"/>
      <c r="M11" s="74" t="s">
        <v>28</v>
      </c>
      <c r="N11" s="74"/>
      <c r="O11" s="74"/>
      <c r="P11" s="48"/>
      <c r="Q11" s="58"/>
      <c r="R11" s="67"/>
      <c r="S11" s="42"/>
      <c r="T11" s="42"/>
      <c r="U11" s="42"/>
    </row>
    <row r="12" spans="1:21" ht="1.5" customHeight="1" x14ac:dyDescent="0.25">
      <c r="B12" s="44"/>
      <c r="C12" s="75"/>
      <c r="D12" s="75"/>
      <c r="E12" s="75"/>
      <c r="F12" s="75"/>
      <c r="G12" s="75"/>
      <c r="H12" s="75"/>
      <c r="I12" s="75"/>
      <c r="J12" s="75"/>
      <c r="K12" s="75"/>
      <c r="L12" s="61"/>
      <c r="M12" s="76"/>
      <c r="N12" s="76"/>
      <c r="O12" s="76"/>
      <c r="P12" s="48"/>
      <c r="Q12" s="58"/>
      <c r="R12" s="67"/>
      <c r="S12" s="42"/>
      <c r="T12" s="42"/>
      <c r="U12" s="42"/>
    </row>
    <row r="13" spans="1:21" s="86" customFormat="1" ht="15.75" x14ac:dyDescent="0.25">
      <c r="A13" s="77"/>
      <c r="B13" s="78"/>
      <c r="C13" s="79" t="str">
        <f>IF(M10="x","Realisasi Penggunaan Dana (Klaim Biaya)",IF(I10="x","Jumlah Pengajuan Dana Sebelumnya",IF(G10="x","Permohonan Pengajuan Biaya Dimuka","")))</f>
        <v/>
      </c>
      <c r="D13" s="79"/>
      <c r="E13" s="79"/>
      <c r="F13" s="79"/>
      <c r="G13" s="79"/>
      <c r="H13" s="79"/>
      <c r="I13" s="79"/>
      <c r="J13" s="79"/>
      <c r="K13" s="80"/>
      <c r="L13" s="80"/>
      <c r="M13" s="81"/>
      <c r="N13" s="81"/>
      <c r="O13" s="81"/>
      <c r="P13" s="82"/>
      <c r="Q13" s="83"/>
      <c r="R13" s="84"/>
      <c r="S13" s="85"/>
      <c r="T13" s="85"/>
      <c r="U13" s="85"/>
    </row>
    <row r="14" spans="1:21" ht="15.75" thickBot="1" x14ac:dyDescent="0.3">
      <c r="B14" s="44"/>
      <c r="C14" s="87" t="str">
        <f>IF(C13="Permohonan Pengajuan Biaya Dimuka",O4,IF(C13="Jumlah Pengajuan Dana Sebelumnya",O4,""))</f>
        <v/>
      </c>
      <c r="D14" s="87"/>
      <c r="E14" s="87"/>
      <c r="F14" s="45"/>
      <c r="G14" s="88"/>
      <c r="H14" s="88"/>
      <c r="I14" s="88"/>
      <c r="J14" s="88"/>
      <c r="K14" s="88"/>
      <c r="L14" s="88"/>
      <c r="M14" s="49" t="str">
        <f>IF(M10="X","Bank :",IF(G10="x","Bank",""))</f>
        <v/>
      </c>
      <c r="N14" s="49"/>
      <c r="O14" s="4"/>
      <c r="P14" s="48"/>
      <c r="Q14" s="58"/>
      <c r="R14" s="67"/>
      <c r="S14" s="42"/>
      <c r="T14" s="42"/>
      <c r="U14" s="42"/>
    </row>
    <row r="15" spans="1:21" ht="15.75" thickTop="1" x14ac:dyDescent="0.25">
      <c r="B15" s="44"/>
      <c r="C15" s="45" t="str">
        <f>IF(C14="","","Jumlah Uang Muka")</f>
        <v/>
      </c>
      <c r="D15" s="45"/>
      <c r="E15" s="45"/>
      <c r="F15" s="45" t="str">
        <f>IF(C15="","",":")</f>
        <v/>
      </c>
      <c r="G15" s="32" t="str">
        <f>IF(C15="","",SUM(M24:N28))</f>
        <v/>
      </c>
      <c r="H15" s="32"/>
      <c r="I15" s="90" t="str">
        <f>IF(C15="","","Cara Bayar :")</f>
        <v/>
      </c>
      <c r="J15" s="90"/>
      <c r="K15" s="91" t="str">
        <f>IF(C13="","","Transfer / Cash")</f>
        <v/>
      </c>
      <c r="L15" s="91"/>
      <c r="M15" s="49" t="str">
        <f>IF(M14="","","No.Rekening :")</f>
        <v/>
      </c>
      <c r="N15" s="49"/>
      <c r="O15" s="5"/>
      <c r="P15" s="48"/>
      <c r="Q15" s="93">
        <f>IF(G15="",IF(I10="x",2,1),2)</f>
        <v>1</v>
      </c>
      <c r="R15" s="67"/>
      <c r="S15" s="42"/>
      <c r="T15" s="42"/>
      <c r="U15" s="42"/>
    </row>
    <row r="16" spans="1:21" s="86" customFormat="1" ht="15.75" x14ac:dyDescent="0.25">
      <c r="A16" s="77"/>
      <c r="B16" s="78"/>
      <c r="C16" s="79" t="str">
        <f>IF(M10="x","Realisasi Penggunaan Dana (Klaim Biaya)",IF(G10="-","",IF(I10="x","Realiasi Penggunaan Dana (Uang Muka)","")))</f>
        <v/>
      </c>
      <c r="D16" s="79"/>
      <c r="E16" s="79"/>
      <c r="F16" s="79"/>
      <c r="G16" s="79"/>
      <c r="H16" s="79"/>
      <c r="I16" s="79"/>
      <c r="J16" s="79"/>
      <c r="K16" s="94"/>
      <c r="L16" s="94"/>
      <c r="M16" s="94"/>
      <c r="N16" s="94"/>
      <c r="O16" s="94"/>
      <c r="P16" s="82"/>
      <c r="Q16" s="83"/>
      <c r="R16" s="84"/>
      <c r="S16" s="85"/>
      <c r="T16" s="85"/>
      <c r="U16" s="85"/>
    </row>
    <row r="17" spans="1:21" x14ac:dyDescent="0.25">
      <c r="B17" s="44"/>
      <c r="C17" s="87" t="str">
        <f ca="1">IF(C16="","",NOW())</f>
        <v/>
      </c>
      <c r="D17" s="87"/>
      <c r="E17" s="87"/>
      <c r="F17" s="45"/>
      <c r="G17" s="73"/>
      <c r="H17" s="73"/>
      <c r="I17" s="73"/>
      <c r="J17" s="73"/>
      <c r="K17" s="73"/>
      <c r="L17" s="73"/>
      <c r="M17" s="49" t="str">
        <f>IF(C18="Pas","",IF(M10="x","Bank :",IF(I10="x","Bank :",IF(G10="-","",""))))</f>
        <v/>
      </c>
      <c r="N17" s="49"/>
      <c r="O17" s="95" t="str">
        <f>IF(C18="","",IF(G18=0,"",IF(C18="Kelebihan Uang Muka",IF(G5=E42,"Mandiri","Mandiri"),IF(C18="Jumlah Klaim",O14,O14))))</f>
        <v/>
      </c>
      <c r="P17" s="48"/>
      <c r="Q17" s="58"/>
      <c r="R17" s="67"/>
      <c r="S17" s="42"/>
      <c r="T17" s="42"/>
      <c r="U17" s="42"/>
    </row>
    <row r="18" spans="1:21" x14ac:dyDescent="0.25">
      <c r="B18" s="44"/>
      <c r="C18" s="96" t="str">
        <f>IF(M10="x","Jumlah Klaim",IF(G10="X",IF(I10="X",IF(Q18&lt;0,"Kekurangan Uang Muka",IF(Q18=0,"Pas","Kelebihan Uang Muka")),""),""))</f>
        <v/>
      </c>
      <c r="D18" s="96"/>
      <c r="E18" s="96"/>
      <c r="F18" s="95" t="str">
        <f>IF(C18="","",":")</f>
        <v/>
      </c>
      <c r="G18" s="97" t="str">
        <f>IF(C18="","",Q18)</f>
        <v/>
      </c>
      <c r="H18" s="97"/>
      <c r="I18" s="98" t="str">
        <f>IF(C18="","",IF(C18="Pas","",IF(C18="Kelebihan Uang muka","Setor Melalui :","Cara Bayar :")))</f>
        <v/>
      </c>
      <c r="J18" s="98"/>
      <c r="K18" s="31" t="str">
        <f>IF(I18="","","Transfer / Cash")</f>
        <v/>
      </c>
      <c r="L18" s="31"/>
      <c r="M18" s="98" t="str">
        <f>IF(M17="","","No.Rekening :")</f>
        <v/>
      </c>
      <c r="N18" s="98"/>
      <c r="O18" s="99" t="str">
        <f>IF(C18="","",IF(G18=0,"",IF(C18="Kelebihan Uang Muka",IF(G5=E42,"156 00233 77510","156 00233 77510"),IF(C18="Jumlah Klaim",O15,O15))))</f>
        <v/>
      </c>
      <c r="P18" s="48"/>
      <c r="Q18" s="100" t="str">
        <f>IF(Q15=2,M29-O29,O29)</f>
        <v/>
      </c>
      <c r="R18" s="67"/>
      <c r="S18" s="42"/>
      <c r="T18" s="42"/>
      <c r="U18" s="42"/>
    </row>
    <row r="19" spans="1:21" x14ac:dyDescent="0.25">
      <c r="B19" s="44"/>
      <c r="C19" s="95" t="str">
        <f>IF(C18="","","Terbilang")</f>
        <v/>
      </c>
      <c r="D19" s="95"/>
      <c r="E19" s="95"/>
      <c r="F19" s="95" t="str">
        <f>IF(C19="","",":")</f>
        <v/>
      </c>
      <c r="G19" s="101" t="str">
        <f>IF(C18="","",IF(G18="","",PROPER(IF(G18=0,"nol",IF(G18&lt;0,"minus ","")&amp;SUBSTITUTE(TRIM(SUBSTITUTE(SUBSTITUTE(SUBSTITUTE(SUBSTITUTE(SUBSTITUTE(SUBSTITUTE(SUBSTITUTE(SUBSTITUTE(SUBSTITUTE(SUBSTITUTE(SUBSTITUTE(SUBSTITUTE(SUBSTITUTE(SUBSTITUTE(SUBSTITUTE(SUBSTITUTE(SUBSTITUTE(SUBSTITUTE(SUBSTITUTE(SUBSTITUTE(SUBSTITUTE(SUBSTITUTE(SUBSTITUTE(SUBSTITUTE(IF(--MID(TEXT(ABS(G18),"000000000000000"),1,3)=0,"",MID(TEXT(ABS(G18),"000000000000000"),1,1)&amp;" ratus "&amp;MID(TEXT(ABS(G18),"000000000000000"),2,1)&amp;" puluh "&amp;MID(TEXT(ABS(G18),"000000000000000"),3,1)&amp;" trilyun ")&amp;IF(--MID(TEXT(ABS(G18),"000000000000000"),4,3)=0,"",MID(TEXT(ABS(G18),"000000000000000"),4,1)&amp;" ratus "&amp;MID(TEXT(ABS(G18),"000000000000000"),5,1)&amp;" puluh "&amp;MID(TEXT(ABS(G18),"000000000000000"),6,1)&amp;" milyar ")&amp;IF(--MID(TEXT(ABS(G18),"000000000000000"),7,3)=0,"",MID(TEXT(ABS(G18),"000000000000000"),7,1)&amp;" ratus "&amp;MID(TEXT(ABS(G18),"000000000000000"),8,1)&amp;" puluh "&amp;MID(TEXT(ABS(G18),"000000000000000"),9,1)&amp;" juta ")&amp;IF(--MID(TEXT(ABS(G18),"000000000000000"),10,3)=0,"",IF(--MID(TEXT(ABS(G18),"000000000000000"),10,3)=1,"*",MID(TEXT(ABS(G18),"000000000000000"),10,1)&amp;" ratus "&amp;MID(TEXT(ABS(G18),"000000000000000"),11,1)&amp;" puluh ")&amp;MID(TEXT(ABS(G18),"000000000000000"),12,1)&amp;" ribu ")&amp;IF(--MID(TEXT(ABS(G18),"000000000000000"),13,3)=0,"",MID(TEXT(ABS(G18),"000000000000000"),13,1)&amp;" ratus "&amp;MID(TEXT(ABS(G18),"000000000000000"),14,1)&amp;" puluh "&amp;MID(TEXT(ABS(G18),"000000000000000"),15,1)),1,"satu"),2,"dua"),3,"tiga"),4,"empat"),5,"lima"),6,"enam"),7,"tujuh"),8,"delapan"),9,"sembilan"),"0 ratus",""),"0 puluh",""),"satu puluh 0","sepuluh"),"satu puluh satu","sebelas"),"satu puluh dua","duabelas"),"satu puluh tiga","tigabelas"),"satu puluh empat","empatbelas"),"satu puluh lima","limabelas"),"satu puluh enam","enambelas"),"satu puluh tujuh","tujuhbelas"),"satu puluh delapan","delapanbelas"),"satu puluh sembilan","sembilanbelas"),"satu ratus","seratus"),"*satu ribu","seribu"),0,""))," "," "))&amp;" rupiah")))</f>
        <v/>
      </c>
      <c r="H19" s="101"/>
      <c r="I19" s="101"/>
      <c r="J19" s="101"/>
      <c r="K19" s="101"/>
      <c r="L19" s="101"/>
      <c r="M19" s="101"/>
      <c r="N19" s="101"/>
      <c r="O19" s="101"/>
      <c r="P19" s="48"/>
      <c r="Q19" s="102"/>
      <c r="R19" s="67"/>
      <c r="S19" s="42"/>
      <c r="T19" s="42"/>
      <c r="U19" s="42"/>
    </row>
    <row r="20" spans="1:21" ht="3" customHeight="1" x14ac:dyDescent="0.25">
      <c r="B20" s="44"/>
      <c r="C20" s="45"/>
      <c r="D20" s="45"/>
      <c r="E20" s="45"/>
      <c r="F20" s="45"/>
      <c r="G20" s="103"/>
      <c r="H20" s="103"/>
      <c r="I20" s="103"/>
      <c r="J20" s="103"/>
      <c r="K20" s="103"/>
      <c r="L20" s="103"/>
      <c r="M20" s="103"/>
      <c r="N20" s="103"/>
      <c r="O20" s="103"/>
      <c r="P20" s="48"/>
      <c r="Q20" s="104"/>
      <c r="R20" s="67"/>
      <c r="S20" s="42"/>
      <c r="T20" s="42"/>
      <c r="U20" s="42"/>
    </row>
    <row r="21" spans="1:21" s="86" customFormat="1" ht="15.75" x14ac:dyDescent="0.25">
      <c r="A21" s="77"/>
      <c r="B21" s="78"/>
      <c r="C21" s="105" t="str">
        <f>IF(L7="-","","Tabel Detail Perhitungan :")</f>
        <v>Tabel Detail Perhitungan :</v>
      </c>
      <c r="D21" s="105"/>
      <c r="E21" s="105"/>
      <c r="F21" s="106"/>
      <c r="G21" s="107"/>
      <c r="H21" s="108" t="s">
        <v>39</v>
      </c>
      <c r="I21" s="108"/>
      <c r="J21" s="108"/>
      <c r="K21" s="108"/>
      <c r="L21" s="109"/>
      <c r="M21" s="110"/>
      <c r="N21" s="110"/>
      <c r="O21" s="111"/>
      <c r="P21" s="82"/>
      <c r="Q21" s="83"/>
      <c r="R21" s="84"/>
      <c r="S21" s="85"/>
      <c r="T21" s="85"/>
      <c r="U21" s="85"/>
    </row>
    <row r="22" spans="1:21" s="120" customFormat="1" ht="15.75" thickBot="1" x14ac:dyDescent="0.3">
      <c r="A22" s="112"/>
      <c r="B22" s="113"/>
      <c r="C22" s="114" t="str">
        <f>IF(G10="x","No.",IF(I10="x","No.",IF(M10="x","No.","")))</f>
        <v/>
      </c>
      <c r="D22" s="114" t="str">
        <f>IF(I10="x","Tanggal Nota",IF(G10="x","",IF(M10="x","Tanggal Nota","")))</f>
        <v/>
      </c>
      <c r="E22" s="115" t="str">
        <f>IF(G10="x","Keterangan",IF(I10="x","Keterangan",IF(M10="x","Keterangan","")))</f>
        <v/>
      </c>
      <c r="F22" s="115"/>
      <c r="G22" s="115"/>
      <c r="H22" s="115"/>
      <c r="I22" s="115"/>
      <c r="J22" s="115"/>
      <c r="K22" s="115"/>
      <c r="L22" s="114" t="str">
        <f>IF(I10="x","No. Bukti",IF(G10="x","",IF(M10="x","No. Bukti","")))</f>
        <v/>
      </c>
      <c r="M22" s="116" t="str">
        <f>IF(I10="x","",IF(G10="x","Total Pengajuan",IF(M10="x","","")))</f>
        <v/>
      </c>
      <c r="N22" s="116"/>
      <c r="O22" s="117" t="str">
        <f>IF(I10="x","Total Realisasi",IF(G10="x","",IF(M10="x","Total Klaim","")))</f>
        <v/>
      </c>
      <c r="P22" s="118"/>
      <c r="Q22" s="112"/>
      <c r="R22" s="119"/>
      <c r="S22" s="119"/>
      <c r="T22" s="119"/>
      <c r="U22" s="119"/>
    </row>
    <row r="23" spans="1:21" ht="3.75" customHeight="1" x14ac:dyDescent="0.25">
      <c r="B23" s="44"/>
      <c r="C23" s="121"/>
      <c r="D23" s="121"/>
      <c r="E23" s="122"/>
      <c r="F23" s="122"/>
      <c r="G23" s="122"/>
      <c r="H23" s="122"/>
      <c r="I23" s="122"/>
      <c r="J23" s="122"/>
      <c r="K23" s="122"/>
      <c r="L23" s="122"/>
      <c r="M23" s="123"/>
      <c r="N23" s="124"/>
      <c r="O23" s="124"/>
      <c r="P23" s="48"/>
      <c r="Q23" s="58"/>
      <c r="R23" s="42"/>
      <c r="S23" s="42"/>
      <c r="T23" s="42"/>
      <c r="U23" s="42"/>
    </row>
    <row r="24" spans="1:21" ht="15.75" thickBot="1" x14ac:dyDescent="0.3">
      <c r="B24" s="44"/>
      <c r="C24" s="125" t="str">
        <f>IF(E24&lt;&gt;"",COUNTA($E$24:E24),"")</f>
        <v/>
      </c>
      <c r="D24" s="6"/>
      <c r="E24" s="28"/>
      <c r="F24" s="29"/>
      <c r="G24" s="29"/>
      <c r="H24" s="29"/>
      <c r="I24" s="29"/>
      <c r="J24" s="29"/>
      <c r="K24" s="30"/>
      <c r="L24" s="34"/>
      <c r="M24" s="26"/>
      <c r="N24" s="27"/>
      <c r="O24" s="7"/>
      <c r="P24" s="48"/>
      <c r="Q24" s="104"/>
      <c r="R24" s="42"/>
      <c r="S24" s="42"/>
      <c r="T24" s="42"/>
      <c r="U24" s="42"/>
    </row>
    <row r="25" spans="1:21" ht="15.75" thickBot="1" x14ac:dyDescent="0.3">
      <c r="B25" s="44"/>
      <c r="C25" s="125" t="str">
        <f>IF(E25&lt;&gt;"",COUNTA($E$24:E25),"")</f>
        <v/>
      </c>
      <c r="D25" s="6"/>
      <c r="E25" s="23"/>
      <c r="F25" s="24"/>
      <c r="G25" s="24"/>
      <c r="H25" s="24"/>
      <c r="I25" s="24"/>
      <c r="J25" s="24"/>
      <c r="K25" s="25"/>
      <c r="L25" s="34"/>
      <c r="M25" s="26"/>
      <c r="N25" s="27"/>
      <c r="O25" s="7"/>
      <c r="P25" s="48"/>
      <c r="Q25" s="58"/>
      <c r="R25" s="42"/>
      <c r="S25" s="42"/>
      <c r="T25" s="42"/>
      <c r="U25" s="42"/>
    </row>
    <row r="26" spans="1:21" ht="15.75" thickBot="1" x14ac:dyDescent="0.3">
      <c r="B26" s="44"/>
      <c r="C26" s="125" t="str">
        <f>IF(E26&lt;&gt;"",COUNTA($E$24:E26),"")</f>
        <v/>
      </c>
      <c r="D26" s="6"/>
      <c r="E26" s="23"/>
      <c r="F26" s="24"/>
      <c r="G26" s="24"/>
      <c r="H26" s="24"/>
      <c r="I26" s="24"/>
      <c r="J26" s="24"/>
      <c r="K26" s="25"/>
      <c r="L26" s="34"/>
      <c r="M26" s="26"/>
      <c r="N26" s="27"/>
      <c r="O26" s="7"/>
      <c r="P26" s="48"/>
      <c r="Q26" s="58"/>
      <c r="R26" s="42"/>
      <c r="S26" s="42"/>
      <c r="T26" s="42"/>
      <c r="U26" s="42"/>
    </row>
    <row r="27" spans="1:21" ht="15.75" thickBot="1" x14ac:dyDescent="0.3">
      <c r="B27" s="44"/>
      <c r="C27" s="125" t="str">
        <f>IF(E27&lt;&gt;"",COUNTA($E$24:E27),"")</f>
        <v/>
      </c>
      <c r="D27" s="6"/>
      <c r="E27" s="23"/>
      <c r="F27" s="24"/>
      <c r="G27" s="24"/>
      <c r="H27" s="24"/>
      <c r="I27" s="24"/>
      <c r="J27" s="24"/>
      <c r="K27" s="25"/>
      <c r="L27" s="34"/>
      <c r="M27" s="26"/>
      <c r="N27" s="27"/>
      <c r="O27" s="7"/>
      <c r="P27" s="48"/>
      <c r="Q27" s="58"/>
      <c r="R27" s="42"/>
      <c r="S27" s="42"/>
      <c r="T27" s="42"/>
      <c r="U27" s="42"/>
    </row>
    <row r="28" spans="1:21" x14ac:dyDescent="0.25">
      <c r="B28" s="44"/>
      <c r="C28" s="125" t="str">
        <f>IF(E28&lt;&gt;"",COUNTA($E$24:E28),"")</f>
        <v/>
      </c>
      <c r="D28" s="8"/>
      <c r="E28" s="18"/>
      <c r="F28" s="19"/>
      <c r="G28" s="19"/>
      <c r="H28" s="19"/>
      <c r="I28" s="19"/>
      <c r="J28" s="19"/>
      <c r="K28" s="20"/>
      <c r="L28" s="35"/>
      <c r="M28" s="21"/>
      <c r="N28" s="22"/>
      <c r="O28" s="9"/>
      <c r="P28" s="48"/>
      <c r="Q28" s="58"/>
      <c r="R28" s="42"/>
      <c r="S28" s="42"/>
      <c r="T28" s="42"/>
      <c r="U28" s="42"/>
    </row>
    <row r="29" spans="1:21" ht="13.5" customHeight="1" thickBot="1" x14ac:dyDescent="0.3">
      <c r="B29" s="44"/>
      <c r="C29" s="115" t="str">
        <f>IF(E22="","","Total")</f>
        <v/>
      </c>
      <c r="D29" s="115"/>
      <c r="E29" s="115"/>
      <c r="F29" s="115"/>
      <c r="G29" s="115"/>
      <c r="H29" s="115"/>
      <c r="I29" s="115"/>
      <c r="J29" s="115"/>
      <c r="K29" s="115"/>
      <c r="L29" s="115"/>
      <c r="M29" s="145" t="str">
        <f>IF(M24="","",SUM(M24:N28))</f>
        <v/>
      </c>
      <c r="N29" s="145"/>
      <c r="O29" s="146" t="str">
        <f>IF(O22="","",SUM(O24:O28))</f>
        <v/>
      </c>
      <c r="P29" s="48"/>
      <c r="Q29" s="58"/>
      <c r="R29" s="42"/>
      <c r="S29" s="42"/>
      <c r="T29" s="42"/>
      <c r="U29" s="42"/>
    </row>
    <row r="30" spans="1:21" ht="3.75" customHeight="1" thickBot="1" x14ac:dyDescent="0.3">
      <c r="B30" s="44"/>
      <c r="C30" s="62"/>
      <c r="D30" s="62"/>
      <c r="E30" s="62"/>
      <c r="F30" s="147"/>
      <c r="G30" s="147"/>
      <c r="H30" s="10"/>
      <c r="I30" s="11"/>
      <c r="J30" s="11"/>
      <c r="K30" s="11"/>
      <c r="L30" s="148"/>
      <c r="M30" s="149"/>
      <c r="N30" s="12"/>
      <c r="O30" s="13"/>
      <c r="P30" s="48"/>
      <c r="R30" s="42"/>
      <c r="S30" s="42"/>
      <c r="T30" s="42"/>
      <c r="U30" s="42"/>
    </row>
    <row r="31" spans="1:21" x14ac:dyDescent="0.25">
      <c r="A31" s="150"/>
      <c r="B31" s="44"/>
      <c r="C31" s="151" t="str">
        <f>IF(M10="x","Penanggung Jawab",IF(I10="x","Penanggung jawab",IF(G10="x","Pemohon,","")))</f>
        <v/>
      </c>
      <c r="D31" s="152"/>
      <c r="E31" s="152"/>
      <c r="F31" s="152"/>
      <c r="G31" s="153"/>
      <c r="H31" s="152" t="str">
        <f>IF(C32="","",IF(C38="Direktur","","Disetujui,"))</f>
        <v/>
      </c>
      <c r="I31" s="152"/>
      <c r="J31" s="152" t="str">
        <f>IF(C32="","",IF(C18="Pas","Diverifikasi",IF(C18="Kelebihan Uang Muka","Diterima oleh,","Dibayarkan,")))</f>
        <v/>
      </c>
      <c r="K31" s="152"/>
      <c r="L31" s="152"/>
      <c r="M31" s="152"/>
      <c r="N31" s="152" t="str">
        <f>IF(C32="","",IF(I10="X","Diketahui, ",IF(M10="x","Diketahui, ","Diterima,")))</f>
        <v/>
      </c>
      <c r="O31" s="207"/>
      <c r="P31" s="155"/>
      <c r="R31" s="42"/>
      <c r="S31" s="42"/>
      <c r="T31" s="42"/>
      <c r="U31" s="42"/>
    </row>
    <row r="32" spans="1:21" x14ac:dyDescent="0.25">
      <c r="B32" s="44"/>
      <c r="C32" s="156" t="str">
        <f>IF(C31="","",G6)</f>
        <v/>
      </c>
      <c r="D32" s="157"/>
      <c r="E32" s="157"/>
      <c r="F32" s="157"/>
      <c r="G32" s="158"/>
      <c r="H32" s="157" t="str">
        <f>IF(H31="","",IF(C38="Direktur","",IF(C32="Purchasing",IF(C38="Staff","Purchasing","BOD"),IF(C38="General Manager","BOD",IF(C38="Manager","BOD",IF(C38="Manager'","Sales &amp; Marketing",IF(C38="National Manager","Sales &amp; Marketing",C32)))))))</f>
        <v/>
      </c>
      <c r="I32" s="157"/>
      <c r="J32" s="159" t="str">
        <f>IF(C32="","","Finance &amp; Accounting")</f>
        <v/>
      </c>
      <c r="K32" s="159"/>
      <c r="L32" s="159"/>
      <c r="M32" s="159"/>
      <c r="N32" s="159" t="str">
        <f>IF(N31="Diketahui, ",J32,C32)</f>
        <v/>
      </c>
      <c r="O32" s="208"/>
      <c r="P32" s="162"/>
      <c r="R32" s="42"/>
      <c r="S32" s="42"/>
      <c r="T32" s="42"/>
      <c r="U32" s="42"/>
    </row>
    <row r="33" spans="1:21" x14ac:dyDescent="0.25">
      <c r="B33" s="44"/>
      <c r="C33" s="163"/>
      <c r="D33" s="164"/>
      <c r="E33" s="164"/>
      <c r="F33" s="164"/>
      <c r="G33" s="165"/>
      <c r="H33" s="159"/>
      <c r="I33" s="159"/>
      <c r="J33" s="211"/>
      <c r="K33" s="211"/>
      <c r="L33" s="211"/>
      <c r="M33" s="211"/>
      <c r="N33" s="159"/>
      <c r="O33" s="208"/>
      <c r="P33" s="48"/>
      <c r="R33" s="42"/>
      <c r="S33" s="42"/>
      <c r="T33" s="42"/>
      <c r="U33" s="42"/>
    </row>
    <row r="34" spans="1:21" ht="4.5" customHeight="1" x14ac:dyDescent="0.25">
      <c r="B34" s="44"/>
      <c r="C34" s="163"/>
      <c r="D34" s="164"/>
      <c r="E34" s="164"/>
      <c r="F34" s="164"/>
      <c r="G34" s="165"/>
      <c r="H34" s="159"/>
      <c r="I34" s="159"/>
      <c r="J34" s="211"/>
      <c r="K34" s="211"/>
      <c r="L34" s="211"/>
      <c r="M34" s="211"/>
      <c r="N34" s="159"/>
      <c r="O34" s="208"/>
      <c r="P34" s="48"/>
      <c r="R34" s="42"/>
      <c r="S34" s="42"/>
      <c r="T34" s="42"/>
      <c r="U34" s="42"/>
    </row>
    <row r="35" spans="1:21" x14ac:dyDescent="0.25">
      <c r="B35" s="44"/>
      <c r="C35" s="163"/>
      <c r="D35" s="164"/>
      <c r="E35" s="164"/>
      <c r="F35" s="164"/>
      <c r="G35" s="165"/>
      <c r="H35" s="159"/>
      <c r="I35" s="159"/>
      <c r="J35" s="211"/>
      <c r="K35" s="211"/>
      <c r="L35" s="211"/>
      <c r="M35" s="211"/>
      <c r="N35" s="159"/>
      <c r="O35" s="208"/>
      <c r="P35" s="48"/>
      <c r="R35" s="42"/>
      <c r="S35" s="42"/>
      <c r="T35" s="42"/>
      <c r="U35" s="42"/>
    </row>
    <row r="36" spans="1:21" x14ac:dyDescent="0.25">
      <c r="B36" s="44"/>
      <c r="C36" s="163"/>
      <c r="D36" s="164"/>
      <c r="E36" s="164"/>
      <c r="F36" s="164"/>
      <c r="G36" s="165"/>
      <c r="H36" s="159"/>
      <c r="I36" s="159"/>
      <c r="J36" s="211"/>
      <c r="K36" s="211"/>
      <c r="L36" s="211"/>
      <c r="M36" s="211"/>
      <c r="N36" s="159"/>
      <c r="O36" s="208"/>
      <c r="P36" s="48"/>
      <c r="R36" s="42"/>
      <c r="S36" s="42"/>
      <c r="T36" s="42"/>
      <c r="U36" s="42"/>
    </row>
    <row r="37" spans="1:21" s="120" customFormat="1" x14ac:dyDescent="0.25">
      <c r="A37" s="166"/>
      <c r="B37" s="167"/>
      <c r="C37" s="168" t="str">
        <f>IF(C32="","",""&amp;("( "&amp;G7&amp;" )")&amp;"")</f>
        <v/>
      </c>
      <c r="D37" s="169"/>
      <c r="E37" s="169"/>
      <c r="F37" s="169"/>
      <c r="G37" s="170"/>
      <c r="H37" s="169" t="str">
        <f>IF(C32="","",IF(C32="BOD","","(…....................)"))</f>
        <v/>
      </c>
      <c r="I37" s="169"/>
      <c r="J37" s="169" t="str">
        <f>IF(C32="","","(…....................)")</f>
        <v/>
      </c>
      <c r="K37" s="169"/>
      <c r="L37" s="169"/>
      <c r="M37" s="169"/>
      <c r="N37" s="169" t="str">
        <f>IF(C32="","","(…....................)")</f>
        <v/>
      </c>
      <c r="O37" s="209"/>
      <c r="P37" s="172"/>
      <c r="Q37" s="119"/>
      <c r="R37" s="119"/>
      <c r="S37" s="119"/>
      <c r="T37" s="119"/>
      <c r="U37" s="119"/>
    </row>
    <row r="38" spans="1:21" ht="15.75" thickBot="1" x14ac:dyDescent="0.3">
      <c r="A38" s="67"/>
      <c r="B38" s="173"/>
      <c r="C38" s="174" t="str">
        <f>IF(C31="","",IF(Q7="",G8,Q7))</f>
        <v/>
      </c>
      <c r="D38" s="175"/>
      <c r="E38" s="175"/>
      <c r="F38" s="175"/>
      <c r="G38" s="176"/>
      <c r="H38" s="177" t="str">
        <f>IF(H31="","",IF(C38="Direktur","",IF(C32="Purchasing",IF(C38="Staff","Supervisor","Direktur"),IF(C38="Manager'","General manager",IF(C38="Direktur","",IF(C38="General Manager","Direktur",IF(C38="Jr. Manager","Direktur",IF(C38="Manager","Direktur",IF(C38="Regional Manager","National Manager",IF(C38="Area Sales Mgr","National Manager",IF(C38="Area Sales Spv","National Manager",IF(C38="Area Sales","National Manager",IF(C38="Delivery Collector","National Manager",IF(C38="National Manager","General Manager","Manager"))))))))))))))</f>
        <v/>
      </c>
      <c r="I38" s="177"/>
      <c r="J38" s="177" t="str">
        <f>IF(C32="","","Controller ")</f>
        <v/>
      </c>
      <c r="K38" s="177"/>
      <c r="L38" s="177"/>
      <c r="M38" s="177"/>
      <c r="N38" s="177" t="str">
        <f>IF(N31="Diketahui, ","Manager",C38)</f>
        <v/>
      </c>
      <c r="O38" s="210"/>
      <c r="P38" s="155"/>
      <c r="R38" s="42"/>
      <c r="S38" s="42"/>
      <c r="T38" s="42"/>
      <c r="U38" s="42"/>
    </row>
    <row r="39" spans="1:21" ht="6.75" customHeight="1" thickBot="1" x14ac:dyDescent="0.3">
      <c r="A39" s="36" t="s">
        <v>4</v>
      </c>
      <c r="B39" s="180"/>
      <c r="C39" s="181"/>
      <c r="D39" s="181"/>
      <c r="E39" s="181"/>
      <c r="F39" s="182"/>
      <c r="G39" s="182"/>
      <c r="H39" s="182"/>
      <c r="I39" s="182"/>
      <c r="J39" s="182"/>
      <c r="K39" s="182"/>
      <c r="L39" s="183"/>
      <c r="M39" s="183"/>
      <c r="N39" s="183"/>
      <c r="O39" s="183"/>
      <c r="P39" s="184"/>
      <c r="R39" s="42"/>
      <c r="S39" s="42"/>
      <c r="T39" s="42"/>
      <c r="U39" s="42"/>
    </row>
    <row r="40" spans="1:21" ht="6.75" customHeight="1" thickTop="1" x14ac:dyDescent="0.25">
      <c r="B40" s="185"/>
      <c r="C40" s="185"/>
      <c r="D40" s="185"/>
      <c r="E40" s="185"/>
      <c r="F40" s="186"/>
      <c r="G40" s="186"/>
      <c r="H40" s="186"/>
      <c r="I40" s="186"/>
      <c r="J40" s="186"/>
      <c r="K40" s="186"/>
      <c r="L40" s="38"/>
      <c r="M40" s="38"/>
      <c r="N40" s="38"/>
      <c r="O40" s="38"/>
      <c r="P40" s="38"/>
      <c r="R40" s="42"/>
      <c r="S40" s="42"/>
      <c r="T40" s="42"/>
      <c r="U40" s="42"/>
    </row>
    <row r="41" spans="1:21" s="42" customFormat="1" x14ac:dyDescent="0.25">
      <c r="A41" s="36" t="s">
        <v>8</v>
      </c>
      <c r="B41" s="187"/>
      <c r="C41" s="187"/>
      <c r="D41" s="187"/>
      <c r="E41" s="188"/>
      <c r="F41" s="187"/>
      <c r="G41" s="187"/>
      <c r="H41" s="187"/>
      <c r="I41" s="187"/>
      <c r="J41" s="189"/>
      <c r="K41" s="189"/>
      <c r="L41" s="189"/>
      <c r="M41" s="189"/>
      <c r="N41" s="189"/>
      <c r="O41" s="189"/>
      <c r="P41" s="189"/>
    </row>
    <row r="42" spans="1:21" s="42" customFormat="1" x14ac:dyDescent="0.25">
      <c r="A42" s="36" t="s">
        <v>9</v>
      </c>
      <c r="B42" s="36"/>
      <c r="C42" s="36"/>
      <c r="D42" s="36"/>
      <c r="E42" s="36" t="s">
        <v>1</v>
      </c>
      <c r="F42" s="36"/>
      <c r="G42" s="36"/>
      <c r="H42" s="36"/>
      <c r="I42" s="36"/>
      <c r="J42" s="67"/>
      <c r="K42" s="67"/>
      <c r="L42" s="67"/>
      <c r="M42" s="67"/>
      <c r="N42" s="67"/>
      <c r="O42" s="67"/>
      <c r="P42" s="67"/>
    </row>
    <row r="43" spans="1:21" s="42" customFormat="1" x14ac:dyDescent="0.25">
      <c r="A43" s="190" t="s">
        <v>4</v>
      </c>
      <c r="B43" s="190"/>
      <c r="C43" s="191"/>
      <c r="D43" s="192"/>
      <c r="E43" s="192" t="s">
        <v>10</v>
      </c>
      <c r="F43" s="36"/>
      <c r="G43" s="36"/>
      <c r="H43" s="36"/>
      <c r="I43" s="36"/>
      <c r="J43" s="67"/>
      <c r="K43" s="67"/>
      <c r="L43" s="67"/>
      <c r="M43" s="67"/>
      <c r="N43" s="67"/>
      <c r="O43" s="67"/>
      <c r="P43" s="67"/>
    </row>
    <row r="44" spans="1:21" s="42" customFormat="1" x14ac:dyDescent="0.25">
      <c r="A44" s="190" t="s">
        <v>5</v>
      </c>
      <c r="B44" s="190"/>
      <c r="C44" s="191"/>
      <c r="D44" s="192"/>
      <c r="E44" s="192" t="s">
        <v>11</v>
      </c>
      <c r="F44" s="58"/>
      <c r="G44" s="36"/>
      <c r="H44" s="36"/>
      <c r="I44" s="36"/>
      <c r="J44" s="67"/>
      <c r="K44" s="67"/>
      <c r="L44" s="67"/>
      <c r="M44" s="67"/>
      <c r="N44" s="67"/>
      <c r="O44" s="67"/>
      <c r="P44" s="67"/>
      <c r="T44" s="67"/>
    </row>
    <row r="45" spans="1:21" s="42" customFormat="1" x14ac:dyDescent="0.25">
      <c r="A45" s="193" t="s">
        <v>4</v>
      </c>
      <c r="B45" s="190"/>
      <c r="C45" s="191"/>
      <c r="D45" s="192"/>
      <c r="E45" s="192"/>
      <c r="F45" s="58"/>
      <c r="G45" s="36"/>
      <c r="H45" s="36"/>
      <c r="I45" s="36"/>
      <c r="J45" s="67"/>
      <c r="K45" s="67"/>
      <c r="L45" s="67"/>
      <c r="M45" s="67"/>
      <c r="N45" s="67"/>
      <c r="O45" s="67"/>
      <c r="P45" s="67"/>
    </row>
    <row r="46" spans="1:21" s="42" customFormat="1" x14ac:dyDescent="0.25">
      <c r="A46" s="194" t="s">
        <v>12</v>
      </c>
      <c r="B46" s="195"/>
      <c r="C46" s="191"/>
      <c r="D46" s="192"/>
      <c r="E46" s="192"/>
      <c r="F46" s="192" t="s">
        <v>7</v>
      </c>
      <c r="G46" s="36"/>
      <c r="H46" s="36"/>
      <c r="I46" s="36"/>
      <c r="J46" s="67"/>
      <c r="K46" s="67"/>
      <c r="L46" s="67"/>
      <c r="M46" s="67"/>
      <c r="N46" s="67"/>
      <c r="O46" s="67"/>
      <c r="P46" s="67"/>
    </row>
    <row r="47" spans="1:21" s="42" customFormat="1" x14ac:dyDescent="0.25">
      <c r="A47" s="193" t="s">
        <v>14</v>
      </c>
      <c r="B47" s="190"/>
      <c r="C47" s="191"/>
      <c r="D47" s="192"/>
      <c r="E47" s="192"/>
      <c r="F47" s="192" t="s">
        <v>27</v>
      </c>
      <c r="G47" s="36"/>
      <c r="H47" s="36"/>
      <c r="I47" s="36"/>
      <c r="J47" s="67"/>
      <c r="K47" s="67"/>
      <c r="L47" s="67"/>
      <c r="M47" s="67"/>
      <c r="N47" s="67"/>
      <c r="O47" s="67"/>
      <c r="P47" s="67"/>
    </row>
    <row r="48" spans="1:21" s="42" customFormat="1" x14ac:dyDescent="0.25">
      <c r="A48" s="193" t="s">
        <v>15</v>
      </c>
      <c r="B48" s="190"/>
      <c r="C48" s="191"/>
      <c r="D48" s="192"/>
      <c r="E48" s="192"/>
      <c r="F48" s="192" t="s">
        <v>26</v>
      </c>
      <c r="G48" s="36"/>
      <c r="H48" s="36"/>
      <c r="I48" s="36"/>
      <c r="J48" s="67"/>
      <c r="K48" s="67"/>
      <c r="L48" s="67"/>
      <c r="M48" s="67"/>
      <c r="N48" s="67"/>
      <c r="O48" s="67"/>
      <c r="P48" s="67"/>
    </row>
    <row r="49" spans="1:20" s="42" customFormat="1" x14ac:dyDescent="0.25">
      <c r="A49" s="193" t="s">
        <v>2</v>
      </c>
      <c r="B49" s="190"/>
      <c r="C49" s="191"/>
      <c r="D49" s="192"/>
      <c r="E49" s="192"/>
      <c r="F49" s="58"/>
      <c r="G49" s="36"/>
      <c r="H49" s="36"/>
      <c r="I49" s="36"/>
      <c r="J49" s="67"/>
      <c r="K49" s="67"/>
      <c r="L49" s="67"/>
      <c r="M49" s="67"/>
      <c r="N49" s="67"/>
      <c r="O49" s="67"/>
      <c r="P49" s="67"/>
    </row>
    <row r="50" spans="1:20" s="42" customFormat="1" x14ac:dyDescent="0.25">
      <c r="A50" s="193" t="s">
        <v>29</v>
      </c>
      <c r="B50" s="190"/>
      <c r="C50" s="191"/>
      <c r="D50" s="192"/>
      <c r="E50" s="192"/>
      <c r="F50" s="36"/>
      <c r="G50" s="36"/>
      <c r="H50" s="36"/>
      <c r="I50" s="36"/>
      <c r="J50" s="67"/>
      <c r="K50" s="67"/>
      <c r="L50" s="67"/>
      <c r="M50" s="67"/>
      <c r="N50" s="67"/>
      <c r="O50" s="67"/>
      <c r="P50" s="67"/>
    </row>
    <row r="51" spans="1:20" s="42" customFormat="1" x14ac:dyDescent="0.25">
      <c r="A51" s="196" t="s">
        <v>16</v>
      </c>
      <c r="B51" s="190"/>
      <c r="C51" s="191"/>
      <c r="D51" s="192"/>
      <c r="E51" s="192"/>
      <c r="F51" s="36"/>
      <c r="G51" s="36"/>
      <c r="H51" s="36"/>
      <c r="I51" s="36"/>
      <c r="J51" s="67"/>
      <c r="K51" s="67"/>
      <c r="L51" s="67"/>
      <c r="M51" s="67"/>
      <c r="N51" s="67"/>
      <c r="O51" s="67"/>
      <c r="P51" s="67"/>
    </row>
    <row r="52" spans="1:20" s="42" customFormat="1" x14ac:dyDescent="0.25">
      <c r="A52" s="193" t="s">
        <v>13</v>
      </c>
      <c r="B52" s="190"/>
      <c r="C52" s="191"/>
      <c r="D52" s="192"/>
      <c r="E52" s="192"/>
      <c r="F52" s="58"/>
      <c r="G52" s="36"/>
      <c r="H52" s="36"/>
      <c r="I52" s="36"/>
      <c r="J52" s="67"/>
      <c r="K52" s="67"/>
      <c r="L52" s="67"/>
      <c r="M52" s="67"/>
      <c r="N52" s="67"/>
      <c r="O52" s="67"/>
      <c r="P52" s="67"/>
      <c r="R52" s="67"/>
      <c r="S52" s="67"/>
      <c r="T52" s="67"/>
    </row>
    <row r="53" spans="1:20" s="42" customFormat="1" x14ac:dyDescent="0.25">
      <c r="A53" s="193" t="s">
        <v>30</v>
      </c>
      <c r="B53" s="190"/>
      <c r="C53" s="191"/>
      <c r="D53" s="192"/>
      <c r="E53" s="192"/>
      <c r="F53" s="58"/>
      <c r="G53" s="36"/>
      <c r="H53" s="36"/>
      <c r="I53" s="36"/>
      <c r="J53" s="67"/>
      <c r="K53" s="67"/>
      <c r="L53" s="67"/>
      <c r="M53" s="67"/>
      <c r="N53" s="67"/>
      <c r="O53" s="67"/>
      <c r="P53" s="67"/>
      <c r="R53" s="67"/>
      <c r="S53" s="67"/>
      <c r="T53" s="67"/>
    </row>
    <row r="54" spans="1:20" s="42" customFormat="1" x14ac:dyDescent="0.25">
      <c r="A54" s="193" t="s">
        <v>31</v>
      </c>
      <c r="B54" s="197"/>
      <c r="C54" s="191"/>
      <c r="D54" s="192"/>
      <c r="E54" s="192"/>
      <c r="F54" s="58"/>
      <c r="G54" s="36"/>
      <c r="H54" s="36"/>
      <c r="I54" s="36"/>
      <c r="J54" s="67"/>
      <c r="K54" s="67"/>
      <c r="L54" s="67"/>
      <c r="M54" s="67"/>
      <c r="N54" s="67"/>
      <c r="O54" s="67"/>
      <c r="P54" s="67"/>
      <c r="R54" s="67"/>
      <c r="S54" s="67"/>
      <c r="T54" s="67"/>
    </row>
    <row r="55" spans="1:20" s="42" customFormat="1" x14ac:dyDescent="0.25">
      <c r="A55" s="193" t="s">
        <v>32</v>
      </c>
      <c r="B55" s="190"/>
      <c r="C55" s="191"/>
      <c r="D55" s="192"/>
      <c r="E55" s="192"/>
      <c r="F55" s="58"/>
      <c r="G55" s="36"/>
      <c r="H55" s="36"/>
      <c r="I55" s="36"/>
      <c r="J55" s="67"/>
      <c r="K55" s="67"/>
      <c r="L55" s="67"/>
      <c r="M55" s="67"/>
      <c r="N55" s="67"/>
      <c r="O55" s="67"/>
      <c r="P55" s="67"/>
      <c r="R55" s="67"/>
      <c r="S55" s="67"/>
      <c r="T55" s="67"/>
    </row>
    <row r="56" spans="1:20" s="42" customFormat="1" x14ac:dyDescent="0.25">
      <c r="A56" s="193" t="s">
        <v>33</v>
      </c>
      <c r="B56" s="195"/>
      <c r="C56" s="191"/>
      <c r="D56" s="192"/>
      <c r="E56" s="192"/>
      <c r="F56" s="36"/>
      <c r="G56" s="36"/>
      <c r="H56" s="36"/>
      <c r="I56" s="36"/>
      <c r="J56" s="67"/>
      <c r="K56" s="67"/>
      <c r="L56" s="67"/>
      <c r="M56" s="67"/>
      <c r="N56" s="67"/>
      <c r="O56" s="67"/>
      <c r="P56" s="67"/>
      <c r="R56" s="67"/>
      <c r="S56" s="67"/>
      <c r="T56" s="67"/>
    </row>
    <row r="57" spans="1:20" s="42" customFormat="1" x14ac:dyDescent="0.25">
      <c r="A57" s="193" t="s">
        <v>34</v>
      </c>
      <c r="B57" s="190"/>
      <c r="C57" s="191"/>
      <c r="D57" s="192"/>
      <c r="E57" s="192"/>
      <c r="F57" s="36"/>
      <c r="G57" s="36"/>
      <c r="H57" s="36"/>
      <c r="I57" s="36"/>
      <c r="J57" s="67"/>
      <c r="K57" s="67"/>
      <c r="L57" s="67"/>
      <c r="M57" s="67"/>
      <c r="N57" s="67"/>
      <c r="O57" s="67"/>
      <c r="P57" s="67"/>
      <c r="R57" s="67"/>
      <c r="S57" s="67"/>
      <c r="T57" s="67"/>
    </row>
    <row r="58" spans="1:20" s="42" customFormat="1" x14ac:dyDescent="0.25">
      <c r="A58" s="196"/>
      <c r="B58" s="190"/>
      <c r="C58" s="191"/>
      <c r="D58" s="192"/>
      <c r="E58" s="192"/>
      <c r="F58" s="36"/>
      <c r="G58" s="36"/>
      <c r="H58" s="36"/>
      <c r="I58" s="36"/>
      <c r="J58" s="67"/>
      <c r="K58" s="67"/>
      <c r="L58" s="67"/>
      <c r="M58" s="67"/>
      <c r="N58" s="67"/>
      <c r="O58" s="67"/>
      <c r="P58" s="67"/>
      <c r="R58" s="67"/>
      <c r="S58" s="67"/>
      <c r="T58" s="14"/>
    </row>
    <row r="59" spans="1:20" s="42" customFormat="1" x14ac:dyDescent="0.25">
      <c r="A59" s="198" t="s">
        <v>4</v>
      </c>
      <c r="B59" s="190"/>
      <c r="C59" s="191"/>
      <c r="D59" s="192"/>
      <c r="E59" s="192"/>
      <c r="F59" s="36"/>
      <c r="G59" s="36"/>
      <c r="H59" s="36"/>
      <c r="I59" s="36"/>
      <c r="J59" s="67"/>
      <c r="K59" s="67"/>
      <c r="L59" s="67"/>
      <c r="M59" s="67"/>
      <c r="N59" s="67"/>
      <c r="O59" s="67"/>
      <c r="P59" s="67"/>
      <c r="R59" s="67"/>
      <c r="S59" s="67"/>
      <c r="T59" s="14"/>
    </row>
    <row r="60" spans="1:20" s="42" customFormat="1" x14ac:dyDescent="0.25">
      <c r="A60" s="199" t="s">
        <v>16</v>
      </c>
      <c r="B60" s="190"/>
      <c r="C60" s="191"/>
      <c r="D60" s="192"/>
      <c r="E60" s="192"/>
      <c r="F60" s="36"/>
      <c r="G60" s="36"/>
      <c r="H60" s="36"/>
      <c r="I60" s="36"/>
      <c r="J60" s="67"/>
      <c r="K60" s="67"/>
      <c r="L60" s="67"/>
      <c r="M60" s="67"/>
      <c r="N60" s="67"/>
      <c r="O60" s="67"/>
      <c r="P60" s="67"/>
      <c r="R60" s="67"/>
      <c r="S60" s="67"/>
      <c r="T60" s="14"/>
    </row>
    <row r="61" spans="1:20" s="42" customFormat="1" x14ac:dyDescent="0.25">
      <c r="A61" s="193" t="s">
        <v>4</v>
      </c>
      <c r="B61" s="190"/>
      <c r="C61" s="191"/>
      <c r="D61" s="192"/>
      <c r="E61" s="192"/>
      <c r="F61" s="36"/>
      <c r="G61" s="36"/>
      <c r="H61" s="36"/>
      <c r="I61" s="36"/>
      <c r="J61" s="67"/>
      <c r="K61" s="67"/>
      <c r="L61" s="67"/>
      <c r="M61" s="67"/>
      <c r="N61" s="67"/>
      <c r="O61" s="67"/>
      <c r="P61" s="67"/>
      <c r="R61" s="67"/>
      <c r="S61" s="67"/>
      <c r="T61" s="14"/>
    </row>
    <row r="62" spans="1:20" s="42" customFormat="1" x14ac:dyDescent="0.25">
      <c r="A62" s="194" t="s">
        <v>18</v>
      </c>
      <c r="B62" s="190"/>
      <c r="C62" s="191"/>
      <c r="D62" s="192"/>
      <c r="E62" s="192"/>
      <c r="F62" s="36"/>
      <c r="G62" s="36"/>
      <c r="H62" s="36"/>
      <c r="I62" s="36"/>
      <c r="J62" s="67"/>
      <c r="K62" s="67"/>
      <c r="L62" s="67"/>
      <c r="M62" s="67"/>
      <c r="N62" s="67"/>
      <c r="O62" s="67"/>
      <c r="P62" s="67"/>
      <c r="R62" s="67"/>
      <c r="S62" s="67"/>
      <c r="T62" s="14"/>
    </row>
    <row r="63" spans="1:20" s="42" customFormat="1" x14ac:dyDescent="0.25">
      <c r="A63" s="193" t="s">
        <v>19</v>
      </c>
      <c r="B63" s="190"/>
      <c r="C63" s="191"/>
      <c r="D63" s="192"/>
      <c r="E63" s="192"/>
      <c r="F63" s="36"/>
      <c r="G63" s="36"/>
      <c r="H63" s="36"/>
      <c r="I63" s="36"/>
      <c r="J63" s="67"/>
      <c r="K63" s="67"/>
      <c r="L63" s="67"/>
      <c r="M63" s="67"/>
      <c r="N63" s="67"/>
      <c r="O63" s="67"/>
      <c r="P63" s="67"/>
      <c r="R63" s="67"/>
      <c r="S63" s="67"/>
      <c r="T63" s="14"/>
    </row>
    <row r="64" spans="1:20" s="42" customFormat="1" x14ac:dyDescent="0.25">
      <c r="A64" s="193" t="s">
        <v>20</v>
      </c>
      <c r="B64" s="190"/>
      <c r="C64" s="191"/>
      <c r="D64" s="192"/>
      <c r="E64" s="192"/>
      <c r="F64" s="36"/>
      <c r="G64" s="36"/>
      <c r="H64" s="36"/>
      <c r="I64" s="36"/>
      <c r="J64" s="67"/>
      <c r="K64" s="67"/>
      <c r="L64" s="67"/>
      <c r="M64" s="67"/>
      <c r="N64" s="67"/>
      <c r="O64" s="67"/>
      <c r="P64" s="67"/>
      <c r="R64" s="67"/>
      <c r="S64" s="67"/>
      <c r="T64" s="14"/>
    </row>
    <row r="65" spans="1:20" s="42" customFormat="1" x14ac:dyDescent="0.25">
      <c r="A65" s="193" t="s">
        <v>35</v>
      </c>
      <c r="B65" s="200"/>
      <c r="C65" s="191"/>
      <c r="D65" s="192"/>
      <c r="E65" s="192"/>
      <c r="F65" s="36"/>
      <c r="G65" s="36"/>
      <c r="H65" s="36"/>
      <c r="I65" s="36"/>
      <c r="J65" s="67"/>
      <c r="K65" s="67"/>
      <c r="L65" s="67"/>
      <c r="M65" s="67"/>
      <c r="N65" s="67"/>
      <c r="O65" s="67"/>
      <c r="P65" s="67"/>
      <c r="R65" s="67"/>
      <c r="S65" s="67"/>
      <c r="T65" s="67"/>
    </row>
    <row r="66" spans="1:20" s="42" customFormat="1" x14ac:dyDescent="0.25">
      <c r="A66" s="193" t="s">
        <v>21</v>
      </c>
      <c r="B66" s="190"/>
      <c r="C66" s="191"/>
      <c r="D66" s="192"/>
      <c r="E66" s="192"/>
      <c r="F66" s="36"/>
      <c r="G66" s="36"/>
      <c r="H66" s="36"/>
      <c r="I66" s="36"/>
      <c r="J66" s="67"/>
      <c r="K66" s="67"/>
      <c r="L66" s="67"/>
      <c r="M66" s="67"/>
      <c r="N66" s="67"/>
      <c r="O66" s="67"/>
      <c r="P66" s="67"/>
      <c r="R66" s="67"/>
      <c r="S66" s="67"/>
      <c r="T66" s="67"/>
    </row>
    <row r="67" spans="1:20" s="42" customFormat="1" x14ac:dyDescent="0.25">
      <c r="A67" s="193" t="s">
        <v>22</v>
      </c>
      <c r="B67" s="190"/>
      <c r="C67" s="191"/>
      <c r="D67" s="192"/>
      <c r="E67" s="192"/>
      <c r="F67" s="36"/>
      <c r="G67" s="36"/>
      <c r="H67" s="36"/>
      <c r="I67" s="36"/>
      <c r="J67" s="67"/>
      <c r="K67" s="67"/>
      <c r="L67" s="67"/>
      <c r="M67" s="67"/>
      <c r="N67" s="67"/>
      <c r="O67" s="67"/>
      <c r="P67" s="67"/>
      <c r="R67" s="67"/>
      <c r="S67" s="67"/>
      <c r="T67" s="67"/>
    </row>
    <row r="68" spans="1:20" s="42" customFormat="1" x14ac:dyDescent="0.25">
      <c r="A68" s="193" t="s">
        <v>23</v>
      </c>
      <c r="B68" s="190"/>
      <c r="C68" s="191"/>
      <c r="D68" s="192"/>
      <c r="E68" s="192"/>
      <c r="F68" s="36"/>
      <c r="G68" s="36"/>
      <c r="H68" s="36"/>
      <c r="I68" s="36"/>
      <c r="J68" s="67"/>
      <c r="K68" s="67"/>
      <c r="L68" s="67"/>
      <c r="M68" s="67"/>
      <c r="N68" s="67"/>
      <c r="O68" s="67"/>
      <c r="P68" s="67"/>
      <c r="R68" s="67"/>
      <c r="S68" s="67"/>
      <c r="T68" s="67"/>
    </row>
    <row r="69" spans="1:20" s="42" customFormat="1" x14ac:dyDescent="0.25">
      <c r="A69" s="193" t="s">
        <v>24</v>
      </c>
      <c r="B69" s="190"/>
      <c r="C69" s="191"/>
      <c r="D69" s="192"/>
      <c r="E69" s="192"/>
      <c r="F69" s="36"/>
      <c r="G69" s="36"/>
      <c r="H69" s="36"/>
      <c r="I69" s="36"/>
      <c r="J69" s="67"/>
      <c r="K69" s="67"/>
      <c r="L69" s="67"/>
      <c r="M69" s="67"/>
      <c r="N69" s="67"/>
      <c r="O69" s="67"/>
      <c r="P69" s="67"/>
      <c r="R69" s="67"/>
      <c r="S69" s="67"/>
      <c r="T69" s="67"/>
    </row>
    <row r="70" spans="1:20" s="42" customFormat="1" x14ac:dyDescent="0.25">
      <c r="A70" s="193" t="s">
        <v>25</v>
      </c>
      <c r="B70" s="190"/>
      <c r="C70" s="191"/>
      <c r="D70" s="192"/>
      <c r="E70" s="192"/>
      <c r="F70" s="36"/>
      <c r="G70" s="36"/>
      <c r="H70" s="36"/>
      <c r="I70" s="36"/>
      <c r="J70" s="67"/>
      <c r="K70" s="67"/>
      <c r="L70" s="67"/>
      <c r="M70" s="67"/>
      <c r="N70" s="67"/>
      <c r="O70" s="67"/>
      <c r="P70" s="67"/>
      <c r="R70" s="67"/>
      <c r="S70" s="67"/>
      <c r="T70" s="67"/>
    </row>
    <row r="71" spans="1:20" s="42" customFormat="1" x14ac:dyDescent="0.25">
      <c r="A71" s="193" t="s">
        <v>3</v>
      </c>
      <c r="B71" s="195"/>
      <c r="C71" s="191"/>
      <c r="D71" s="192"/>
      <c r="E71" s="192"/>
      <c r="F71" s="36"/>
      <c r="G71" s="36"/>
      <c r="H71" s="36"/>
      <c r="I71" s="36"/>
      <c r="J71" s="67"/>
      <c r="K71" s="67"/>
      <c r="L71" s="67"/>
      <c r="M71" s="67"/>
      <c r="N71" s="67"/>
      <c r="O71" s="67"/>
      <c r="P71" s="67"/>
      <c r="R71" s="67"/>
      <c r="S71" s="67"/>
      <c r="T71" s="67"/>
    </row>
    <row r="72" spans="1:20" s="42" customFormat="1" x14ac:dyDescent="0.25">
      <c r="A72" s="201" t="s">
        <v>4</v>
      </c>
      <c r="B72" s="191"/>
      <c r="C72" s="191"/>
      <c r="D72" s="192"/>
      <c r="E72" s="192"/>
      <c r="F72" s="36"/>
      <c r="G72" s="36"/>
      <c r="H72" s="36"/>
      <c r="I72" s="36"/>
      <c r="J72" s="67"/>
      <c r="K72" s="67"/>
      <c r="L72" s="67"/>
      <c r="M72" s="67"/>
      <c r="N72" s="67"/>
      <c r="O72" s="67"/>
      <c r="P72" s="67"/>
    </row>
    <row r="73" spans="1:20" s="42" customFormat="1" x14ac:dyDescent="0.25">
      <c r="A73" s="193" t="s">
        <v>36</v>
      </c>
      <c r="B73" s="191"/>
      <c r="C73" s="191"/>
      <c r="D73" s="192"/>
      <c r="E73" s="192"/>
      <c r="F73" s="36"/>
      <c r="G73" s="36"/>
      <c r="H73" s="36"/>
      <c r="I73" s="36"/>
      <c r="J73" s="67"/>
      <c r="K73" s="67"/>
      <c r="L73" s="67"/>
      <c r="M73" s="67"/>
      <c r="N73" s="67"/>
      <c r="O73" s="67"/>
      <c r="P73" s="67"/>
    </row>
    <row r="74" spans="1:20" s="42" customFormat="1" x14ac:dyDescent="0.25">
      <c r="A74" s="193" t="s">
        <v>37</v>
      </c>
      <c r="B74" s="191"/>
      <c r="C74" s="191"/>
      <c r="D74" s="192"/>
      <c r="E74" s="192"/>
      <c r="F74" s="36"/>
      <c r="G74" s="36"/>
      <c r="H74" s="36"/>
      <c r="I74" s="36"/>
      <c r="J74" s="67"/>
      <c r="K74" s="67"/>
      <c r="L74" s="67"/>
      <c r="M74" s="67"/>
      <c r="N74" s="67"/>
      <c r="O74" s="67"/>
      <c r="P74" s="67"/>
    </row>
    <row r="75" spans="1:20" s="42" customFormat="1" x14ac:dyDescent="0.25">
      <c r="A75" s="193" t="s">
        <v>17</v>
      </c>
      <c r="B75" s="191"/>
      <c r="C75" s="191"/>
      <c r="D75" s="192"/>
      <c r="E75" s="192"/>
      <c r="F75" s="36"/>
      <c r="G75" s="36"/>
      <c r="H75" s="36"/>
      <c r="I75" s="36"/>
      <c r="J75" s="67"/>
      <c r="K75" s="67"/>
      <c r="L75" s="67"/>
      <c r="M75" s="67"/>
      <c r="N75" s="67"/>
      <c r="O75" s="67"/>
      <c r="P75" s="67"/>
    </row>
    <row r="76" spans="1:20" s="42" customFormat="1" x14ac:dyDescent="0.25">
      <c r="A76" s="193" t="s">
        <v>38</v>
      </c>
      <c r="B76" s="191"/>
      <c r="C76" s="191"/>
      <c r="D76" s="192"/>
      <c r="E76" s="192"/>
      <c r="F76" s="36"/>
      <c r="G76" s="36"/>
      <c r="H76" s="36"/>
      <c r="I76" s="36"/>
      <c r="J76" s="67"/>
      <c r="K76" s="67"/>
      <c r="L76" s="67"/>
      <c r="M76" s="67"/>
      <c r="N76" s="67"/>
      <c r="O76" s="67"/>
      <c r="P76" s="67"/>
    </row>
    <row r="77" spans="1:20" s="42" customFormat="1" x14ac:dyDescent="0.25">
      <c r="A77" s="193" t="s">
        <v>3</v>
      </c>
      <c r="B77" s="191"/>
      <c r="C77" s="191"/>
      <c r="D77" s="192"/>
      <c r="E77" s="192"/>
      <c r="F77" s="36"/>
      <c r="G77" s="36"/>
      <c r="H77" s="36"/>
      <c r="I77" s="36"/>
      <c r="J77" s="67"/>
      <c r="K77" s="67"/>
      <c r="L77" s="67"/>
      <c r="M77" s="67"/>
      <c r="N77" s="67"/>
      <c r="O77" s="67"/>
      <c r="P77" s="67"/>
    </row>
    <row r="78" spans="1:20" s="42" customFormat="1" x14ac:dyDescent="0.25">
      <c r="A78" s="202"/>
      <c r="B78" s="202"/>
      <c r="C78" s="202"/>
      <c r="D78" s="203"/>
      <c r="E78" s="203"/>
      <c r="F78" s="67"/>
      <c r="G78" s="67"/>
      <c r="H78" s="67"/>
      <c r="I78" s="67"/>
      <c r="J78" s="67"/>
      <c r="K78" s="67"/>
      <c r="L78" s="67"/>
      <c r="M78" s="67"/>
      <c r="N78" s="67"/>
      <c r="O78" s="67"/>
      <c r="P78" s="67"/>
    </row>
    <row r="79" spans="1:20" s="42" customFormat="1" x14ac:dyDescent="0.25">
      <c r="A79" s="202"/>
      <c r="B79" s="202"/>
      <c r="C79" s="202"/>
      <c r="D79" s="203"/>
      <c r="E79" s="203"/>
      <c r="F79" s="67"/>
      <c r="G79" s="67"/>
      <c r="H79" s="67"/>
      <c r="I79" s="67"/>
      <c r="J79" s="67"/>
      <c r="K79" s="67"/>
      <c r="L79" s="67"/>
      <c r="M79" s="67"/>
      <c r="N79" s="67"/>
      <c r="O79" s="67"/>
      <c r="P79" s="67"/>
    </row>
    <row r="80" spans="1:20" s="42" customFormat="1" x14ac:dyDescent="0.25">
      <c r="A80" s="202"/>
      <c r="B80" s="202"/>
      <c r="C80" s="202"/>
      <c r="D80" s="203"/>
      <c r="E80" s="203"/>
      <c r="F80" s="67"/>
      <c r="G80" s="67"/>
      <c r="H80" s="67"/>
    </row>
    <row r="81" spans="1:21" s="42" customFormat="1" x14ac:dyDescent="0.25">
      <c r="A81" s="202"/>
      <c r="B81" s="202"/>
      <c r="C81" s="202"/>
      <c r="D81" s="203"/>
      <c r="E81" s="203"/>
      <c r="F81" s="67"/>
      <c r="G81" s="67"/>
      <c r="H81" s="67"/>
    </row>
    <row r="82" spans="1:21" s="42" customFormat="1" x14ac:dyDescent="0.25">
      <c r="A82" s="202"/>
      <c r="B82" s="202"/>
      <c r="C82" s="202"/>
      <c r="D82" s="203"/>
      <c r="E82" s="203"/>
      <c r="F82" s="67"/>
      <c r="G82" s="67"/>
      <c r="H82" s="67"/>
    </row>
    <row r="83" spans="1:21" s="42" customFormat="1" x14ac:dyDescent="0.25">
      <c r="A83" s="202"/>
      <c r="B83" s="202"/>
      <c r="C83" s="202"/>
      <c r="D83" s="203"/>
      <c r="E83" s="203"/>
      <c r="F83" s="67"/>
      <c r="G83" s="67"/>
      <c r="H83" s="67"/>
    </row>
    <row r="84" spans="1:21" s="42" customFormat="1" x14ac:dyDescent="0.25">
      <c r="A84" s="202"/>
      <c r="B84" s="202"/>
      <c r="C84" s="202"/>
      <c r="D84" s="203"/>
      <c r="E84" s="203"/>
      <c r="F84" s="67"/>
      <c r="G84" s="67"/>
      <c r="H84" s="67"/>
    </row>
    <row r="85" spans="1:21" s="42" customFormat="1" x14ac:dyDescent="0.25">
      <c r="A85" s="202"/>
      <c r="B85" s="202"/>
      <c r="C85" s="202"/>
      <c r="D85" s="203"/>
      <c r="E85" s="203"/>
      <c r="F85" s="67"/>
      <c r="G85" s="67"/>
      <c r="H85" s="67"/>
      <c r="L85" s="43"/>
      <c r="M85" s="43"/>
      <c r="N85" s="43"/>
      <c r="O85" s="43"/>
      <c r="P85" s="43"/>
      <c r="R85" s="43"/>
      <c r="S85" s="43"/>
      <c r="T85" s="43"/>
      <c r="U85" s="43"/>
    </row>
    <row r="86" spans="1:21" s="42" customFormat="1" x14ac:dyDescent="0.25">
      <c r="A86" s="202"/>
      <c r="B86" s="202"/>
      <c r="C86" s="202"/>
      <c r="D86" s="203"/>
      <c r="E86" s="203"/>
      <c r="F86" s="67"/>
      <c r="G86" s="67"/>
      <c r="H86" s="67"/>
      <c r="L86" s="43"/>
      <c r="M86" s="43"/>
      <c r="N86" s="43"/>
      <c r="O86" s="43"/>
      <c r="P86" s="43"/>
      <c r="R86" s="43"/>
      <c r="S86" s="43"/>
      <c r="T86" s="43"/>
      <c r="U86" s="43"/>
    </row>
    <row r="87" spans="1:21" s="42" customFormat="1" x14ac:dyDescent="0.25">
      <c r="A87" s="202"/>
      <c r="B87" s="202"/>
      <c r="C87" s="202"/>
      <c r="D87" s="203"/>
      <c r="E87" s="203"/>
      <c r="F87" s="67"/>
      <c r="G87" s="67"/>
      <c r="H87" s="67"/>
      <c r="L87" s="43"/>
      <c r="M87" s="43"/>
      <c r="N87" s="43"/>
      <c r="O87" s="43"/>
      <c r="P87" s="43"/>
      <c r="R87" s="43"/>
      <c r="S87" s="43"/>
      <c r="T87" s="43"/>
      <c r="U87" s="43"/>
    </row>
    <row r="88" spans="1:21" s="42" customFormat="1" x14ac:dyDescent="0.25">
      <c r="A88" s="202"/>
      <c r="B88" s="202"/>
      <c r="C88" s="202"/>
      <c r="D88" s="203"/>
      <c r="E88" s="203"/>
      <c r="F88" s="67"/>
      <c r="G88" s="67"/>
      <c r="H88" s="67"/>
      <c r="L88" s="43"/>
      <c r="M88" s="43"/>
      <c r="N88" s="43"/>
      <c r="O88" s="43"/>
      <c r="P88" s="43"/>
      <c r="R88" s="43"/>
      <c r="S88" s="43"/>
      <c r="T88" s="43"/>
      <c r="U88" s="43"/>
    </row>
    <row r="89" spans="1:21" s="42" customFormat="1" x14ac:dyDescent="0.25">
      <c r="A89" s="202"/>
      <c r="B89" s="202"/>
      <c r="C89" s="202"/>
      <c r="D89" s="203"/>
      <c r="E89" s="203"/>
      <c r="F89" s="67"/>
      <c r="G89" s="67"/>
      <c r="H89" s="67"/>
      <c r="I89" s="67"/>
      <c r="J89" s="67"/>
      <c r="K89" s="67"/>
      <c r="L89" s="204"/>
      <c r="M89" s="204"/>
      <c r="N89" s="204"/>
      <c r="O89" s="204"/>
      <c r="P89" s="204"/>
      <c r="R89" s="43"/>
      <c r="S89" s="43"/>
      <c r="T89" s="43"/>
      <c r="U89" s="43"/>
    </row>
    <row r="90" spans="1:21" s="42" customFormat="1" x14ac:dyDescent="0.25">
      <c r="A90" s="202"/>
      <c r="B90" s="202"/>
      <c r="C90" s="202"/>
      <c r="D90" s="203"/>
      <c r="E90" s="203"/>
      <c r="F90" s="67"/>
      <c r="G90" s="67"/>
      <c r="H90" s="67"/>
      <c r="I90" s="67"/>
      <c r="J90" s="67"/>
      <c r="K90" s="67"/>
      <c r="L90" s="204"/>
      <c r="M90" s="204"/>
      <c r="N90" s="204"/>
      <c r="O90" s="204"/>
      <c r="P90" s="204"/>
      <c r="R90" s="43"/>
      <c r="S90" s="43"/>
      <c r="T90" s="43"/>
      <c r="U90" s="43"/>
    </row>
    <row r="91" spans="1:21" s="42" customFormat="1" x14ac:dyDescent="0.25">
      <c r="A91" s="202"/>
      <c r="B91" s="202"/>
      <c r="C91" s="202"/>
      <c r="D91" s="203"/>
      <c r="E91" s="203"/>
      <c r="F91" s="67"/>
      <c r="G91" s="67"/>
      <c r="H91" s="67"/>
      <c r="I91" s="67"/>
      <c r="J91" s="67"/>
      <c r="K91" s="67"/>
      <c r="L91" s="204"/>
      <c r="M91" s="204"/>
      <c r="N91" s="204"/>
      <c r="O91" s="204"/>
      <c r="P91" s="204"/>
      <c r="R91" s="43"/>
      <c r="S91" s="43"/>
      <c r="T91" s="43"/>
      <c r="U91" s="43"/>
    </row>
    <row r="92" spans="1:21" s="42" customFormat="1" x14ac:dyDescent="0.25">
      <c r="A92" s="202"/>
      <c r="B92" s="202"/>
      <c r="C92" s="202"/>
      <c r="D92" s="203"/>
      <c r="E92" s="203"/>
      <c r="F92" s="67"/>
      <c r="G92" s="67"/>
      <c r="H92" s="67"/>
      <c r="I92" s="67"/>
      <c r="J92" s="67"/>
      <c r="K92" s="67"/>
      <c r="L92" s="204"/>
      <c r="M92" s="204"/>
      <c r="N92" s="204"/>
      <c r="O92" s="204"/>
      <c r="P92" s="204"/>
      <c r="R92" s="43"/>
      <c r="S92" s="43"/>
      <c r="T92" s="43"/>
      <c r="U92" s="43"/>
    </row>
    <row r="93" spans="1:21" s="42" customFormat="1" x14ac:dyDescent="0.25">
      <c r="A93" s="202"/>
      <c r="B93" s="202"/>
      <c r="C93" s="202"/>
      <c r="D93" s="203"/>
      <c r="E93" s="203"/>
      <c r="F93" s="67"/>
      <c r="G93" s="67"/>
      <c r="H93" s="67"/>
      <c r="I93" s="67"/>
      <c r="J93" s="67"/>
      <c r="K93" s="67"/>
      <c r="L93" s="204"/>
      <c r="M93" s="204"/>
      <c r="N93" s="204"/>
      <c r="O93" s="204"/>
      <c r="P93" s="204"/>
      <c r="R93" s="43"/>
      <c r="S93" s="43"/>
      <c r="T93" s="43"/>
      <c r="U93" s="43"/>
    </row>
    <row r="94" spans="1:21" s="42" customFormat="1" x14ac:dyDescent="0.25">
      <c r="A94" s="202"/>
      <c r="B94" s="202"/>
      <c r="C94" s="202"/>
      <c r="D94" s="203"/>
      <c r="E94" s="203"/>
      <c r="F94" s="67"/>
      <c r="G94" s="67"/>
      <c r="H94" s="67"/>
      <c r="I94" s="67"/>
      <c r="J94" s="67"/>
      <c r="K94" s="67"/>
      <c r="L94" s="204"/>
      <c r="M94" s="204"/>
      <c r="N94" s="204"/>
      <c r="O94" s="204"/>
      <c r="P94" s="204"/>
      <c r="R94" s="43"/>
      <c r="S94" s="43"/>
      <c r="T94" s="43"/>
      <c r="U94" s="43"/>
    </row>
    <row r="95" spans="1:21" s="42" customFormat="1" x14ac:dyDescent="0.25">
      <c r="A95" s="202"/>
      <c r="B95" s="202"/>
      <c r="C95" s="202"/>
      <c r="D95" s="203"/>
      <c r="E95" s="203"/>
      <c r="F95" s="67"/>
      <c r="G95" s="67"/>
      <c r="H95" s="67"/>
      <c r="I95" s="67"/>
      <c r="J95" s="67"/>
      <c r="K95" s="67"/>
      <c r="L95" s="204"/>
      <c r="M95" s="204"/>
      <c r="N95" s="204"/>
      <c r="O95" s="204"/>
      <c r="P95" s="204"/>
      <c r="R95" s="43"/>
      <c r="S95" s="43"/>
      <c r="T95" s="43"/>
      <c r="U95" s="43"/>
    </row>
    <row r="96" spans="1:21" s="42" customFormat="1" x14ac:dyDescent="0.25">
      <c r="A96" s="202"/>
      <c r="B96" s="202"/>
      <c r="C96" s="202"/>
      <c r="D96" s="203"/>
      <c r="E96" s="203"/>
      <c r="F96" s="67"/>
      <c r="G96" s="67"/>
      <c r="H96" s="67"/>
      <c r="I96" s="67"/>
      <c r="J96" s="67"/>
      <c r="K96" s="67"/>
      <c r="L96" s="204"/>
      <c r="M96" s="204"/>
      <c r="N96" s="204"/>
      <c r="O96" s="204"/>
      <c r="P96" s="204"/>
      <c r="R96" s="43"/>
      <c r="S96" s="43"/>
      <c r="T96" s="43"/>
      <c r="U96" s="43"/>
    </row>
    <row r="97" spans="1:21" s="42" customFormat="1" x14ac:dyDescent="0.25">
      <c r="A97" s="202"/>
      <c r="B97" s="202"/>
      <c r="C97" s="202"/>
      <c r="D97" s="203"/>
      <c r="E97" s="203"/>
      <c r="F97" s="204"/>
      <c r="G97" s="204"/>
      <c r="H97" s="204"/>
      <c r="I97" s="204"/>
      <c r="J97" s="204"/>
      <c r="K97" s="204"/>
      <c r="L97" s="204"/>
      <c r="M97" s="204"/>
      <c r="N97" s="204"/>
      <c r="O97" s="204"/>
      <c r="P97" s="204"/>
      <c r="R97" s="43"/>
      <c r="S97" s="43"/>
      <c r="T97" s="43"/>
      <c r="U97" s="43"/>
    </row>
    <row r="98" spans="1:21" s="42" customFormat="1" x14ac:dyDescent="0.25">
      <c r="A98" s="202"/>
      <c r="B98" s="202"/>
      <c r="C98" s="202"/>
      <c r="D98" s="203"/>
      <c r="E98" s="203"/>
      <c r="F98" s="204"/>
      <c r="G98" s="204"/>
      <c r="H98" s="204"/>
      <c r="I98" s="204"/>
      <c r="J98" s="204"/>
      <c r="K98" s="204"/>
      <c r="L98" s="204"/>
      <c r="M98" s="204"/>
      <c r="N98" s="204"/>
      <c r="O98" s="204"/>
      <c r="P98" s="204"/>
      <c r="R98" s="43"/>
      <c r="S98" s="43"/>
      <c r="T98" s="43"/>
      <c r="U98" s="43"/>
    </row>
    <row r="99" spans="1:21" s="204" customFormat="1" x14ac:dyDescent="0.25">
      <c r="A99" s="202"/>
      <c r="B99" s="202"/>
      <c r="C99" s="202"/>
      <c r="D99" s="203"/>
      <c r="E99" s="203"/>
      <c r="Q99" s="42"/>
      <c r="R99" s="43"/>
      <c r="S99" s="43"/>
      <c r="T99" s="43"/>
      <c r="U99" s="43"/>
    </row>
    <row r="100" spans="1:21" s="204" customFormat="1" x14ac:dyDescent="0.25">
      <c r="A100" s="202"/>
      <c r="B100" s="202"/>
      <c r="C100" s="202"/>
      <c r="D100" s="203"/>
      <c r="E100" s="203"/>
      <c r="Q100" s="42"/>
      <c r="R100" s="43"/>
      <c r="S100" s="43"/>
      <c r="T100" s="43"/>
      <c r="U100" s="43"/>
    </row>
    <row r="101" spans="1:21" s="204" customFormat="1" x14ac:dyDescent="0.25">
      <c r="A101" s="202"/>
      <c r="B101" s="202"/>
      <c r="C101" s="202"/>
      <c r="D101" s="203"/>
      <c r="E101" s="203"/>
      <c r="Q101" s="42"/>
      <c r="R101" s="43"/>
      <c r="S101" s="43"/>
      <c r="T101" s="43"/>
      <c r="U101" s="43"/>
    </row>
    <row r="102" spans="1:21" x14ac:dyDescent="0.25">
      <c r="A102" s="202"/>
      <c r="B102" s="202"/>
      <c r="C102" s="202"/>
      <c r="D102" s="203"/>
      <c r="E102" s="203"/>
    </row>
    <row r="103" spans="1:21" x14ac:dyDescent="0.25">
      <c r="A103" s="202"/>
      <c r="B103" s="202"/>
      <c r="C103" s="202"/>
      <c r="D103" s="203"/>
      <c r="E103" s="203"/>
    </row>
    <row r="104" spans="1:21" x14ac:dyDescent="0.25">
      <c r="A104" s="202"/>
      <c r="B104" s="202"/>
      <c r="C104" s="202"/>
      <c r="D104" s="203"/>
      <c r="E104" s="203"/>
    </row>
    <row r="105" spans="1:21" x14ac:dyDescent="0.25">
      <c r="A105" s="202"/>
      <c r="B105" s="202"/>
      <c r="C105" s="202"/>
      <c r="D105" s="203"/>
      <c r="E105" s="203"/>
    </row>
    <row r="106" spans="1:21" x14ac:dyDescent="0.25">
      <c r="A106" s="202"/>
      <c r="B106" s="202"/>
      <c r="C106" s="202"/>
      <c r="D106" s="203"/>
      <c r="E106" s="203"/>
    </row>
    <row r="107" spans="1:21" x14ac:dyDescent="0.25">
      <c r="A107" s="202"/>
      <c r="B107" s="202"/>
      <c r="C107" s="202"/>
      <c r="D107" s="203"/>
      <c r="E107" s="203"/>
    </row>
    <row r="108" spans="1:21" x14ac:dyDescent="0.25">
      <c r="A108" s="202"/>
      <c r="B108" s="202"/>
      <c r="C108" s="202"/>
      <c r="D108" s="203"/>
      <c r="E108" s="203"/>
    </row>
    <row r="109" spans="1:21" x14ac:dyDescent="0.25">
      <c r="A109" s="202"/>
      <c r="B109" s="202"/>
      <c r="C109" s="202"/>
      <c r="D109" s="203"/>
      <c r="E109" s="203"/>
    </row>
    <row r="110" spans="1:21" x14ac:dyDescent="0.25">
      <c r="A110" s="202"/>
      <c r="B110" s="202"/>
      <c r="C110" s="202"/>
      <c r="D110" s="203"/>
      <c r="E110" s="203"/>
    </row>
    <row r="111" spans="1:21" x14ac:dyDescent="0.25">
      <c r="A111" s="202"/>
      <c r="B111" s="202"/>
      <c r="C111" s="202"/>
      <c r="D111" s="203"/>
      <c r="E111" s="203"/>
    </row>
    <row r="112" spans="1:21" x14ac:dyDescent="0.25">
      <c r="A112" s="202"/>
      <c r="B112" s="202"/>
      <c r="C112" s="202"/>
      <c r="D112" s="203"/>
      <c r="E112" s="203"/>
    </row>
    <row r="113" spans="1:17" s="204" customFormat="1" x14ac:dyDescent="0.25">
      <c r="A113" s="202"/>
      <c r="B113" s="202"/>
      <c r="C113" s="202"/>
      <c r="D113" s="203"/>
      <c r="E113" s="203"/>
      <c r="Q113" s="42"/>
    </row>
    <row r="114" spans="1:17" s="204" customFormat="1" x14ac:dyDescent="0.25">
      <c r="A114" s="202"/>
      <c r="B114" s="202"/>
      <c r="C114" s="202"/>
      <c r="D114" s="203"/>
      <c r="E114" s="203"/>
      <c r="Q114" s="42"/>
    </row>
    <row r="115" spans="1:17" s="204" customFormat="1" x14ac:dyDescent="0.25">
      <c r="A115" s="202"/>
      <c r="B115" s="202"/>
      <c r="C115" s="202"/>
      <c r="D115" s="203"/>
      <c r="E115" s="203"/>
      <c r="Q115" s="42"/>
    </row>
  </sheetData>
  <sheetProtection algorithmName="SHA-512" hashValue="Wbi4F1jmAmF0A2CmEcc8o6cEvJvXqM7AhQLCVbVHst0i+6tL2ajrqGy2sxta/fEiVN5+twQC50jhBdgky3Id7A==" saltValue="6jSgDe4vmz7ZAJYaSU+dng==" spinCount="100000" sheet="1" selectLockedCells="1"/>
  <protectedRanges>
    <protectedRange sqref="G15:H15 K18 G18 C16:E17" name="Range1"/>
    <protectedRange sqref="J11:K12 M10:N10 G10:K10" name="Range1_2"/>
    <protectedRange sqref="O15 O18" name="Range1_3"/>
    <protectedRange sqref="O14 O17" name="Range1_1_1"/>
    <protectedRange sqref="I22:I23 L22:O24 G22:H24 I24:K24 C29 H28:O30 G28 G30 G25:O27" name="Range1_1"/>
  </protectedRanges>
  <mergeCells count="75">
    <mergeCell ref="J38:M38"/>
    <mergeCell ref="N38:O38"/>
    <mergeCell ref="N34:O34"/>
    <mergeCell ref="J35:M35"/>
    <mergeCell ref="N35:O35"/>
    <mergeCell ref="J36:M36"/>
    <mergeCell ref="N36:O36"/>
    <mergeCell ref="J37:M37"/>
    <mergeCell ref="N37:O37"/>
    <mergeCell ref="C38:F38"/>
    <mergeCell ref="H38:I38"/>
    <mergeCell ref="J31:M31"/>
    <mergeCell ref="N31:O31"/>
    <mergeCell ref="J32:M32"/>
    <mergeCell ref="N32:O32"/>
    <mergeCell ref="J33:M33"/>
    <mergeCell ref="N33:O33"/>
    <mergeCell ref="J34:M34"/>
    <mergeCell ref="C36:F36"/>
    <mergeCell ref="H36:I36"/>
    <mergeCell ref="C37:F37"/>
    <mergeCell ref="H37:I37"/>
    <mergeCell ref="C34:F34"/>
    <mergeCell ref="H34:I34"/>
    <mergeCell ref="C35:F35"/>
    <mergeCell ref="H35:I35"/>
    <mergeCell ref="C32:F32"/>
    <mergeCell ref="H32:I32"/>
    <mergeCell ref="C33:F33"/>
    <mergeCell ref="H33:I33"/>
    <mergeCell ref="E28:K28"/>
    <mergeCell ref="M28:N28"/>
    <mergeCell ref="C29:L29"/>
    <mergeCell ref="M29:N29"/>
    <mergeCell ref="C31:F31"/>
    <mergeCell ref="H31:I31"/>
    <mergeCell ref="E25:K25"/>
    <mergeCell ref="M25:N25"/>
    <mergeCell ref="E26:K26"/>
    <mergeCell ref="M26:N26"/>
    <mergeCell ref="E27:K27"/>
    <mergeCell ref="M27:N27"/>
    <mergeCell ref="G19:O19"/>
    <mergeCell ref="H21:K21"/>
    <mergeCell ref="M21:N21"/>
    <mergeCell ref="E22:K22"/>
    <mergeCell ref="M22:N22"/>
    <mergeCell ref="E24:K24"/>
    <mergeCell ref="M24:N24"/>
    <mergeCell ref="C16:J16"/>
    <mergeCell ref="C17:E17"/>
    <mergeCell ref="M17:N17"/>
    <mergeCell ref="C18:E18"/>
    <mergeCell ref="G18:H18"/>
    <mergeCell ref="I18:J18"/>
    <mergeCell ref="K18:L18"/>
    <mergeCell ref="M18:N18"/>
    <mergeCell ref="C14:E14"/>
    <mergeCell ref="M14:N14"/>
    <mergeCell ref="G15:H15"/>
    <mergeCell ref="I15:J15"/>
    <mergeCell ref="K15:L15"/>
    <mergeCell ref="M15:N15"/>
    <mergeCell ref="G7:I7"/>
    <mergeCell ref="L7:O8"/>
    <mergeCell ref="G8:I8"/>
    <mergeCell ref="C11:J11"/>
    <mergeCell ref="M11:O11"/>
    <mergeCell ref="C13:J13"/>
    <mergeCell ref="H1:O2"/>
    <mergeCell ref="H3:L3"/>
    <mergeCell ref="M3:N3"/>
    <mergeCell ref="G5:I5"/>
    <mergeCell ref="M5:N5"/>
    <mergeCell ref="G6:I6"/>
  </mergeCells>
  <conditionalFormatting sqref="G5">
    <cfRule type="expression" dxfId="119" priority="20">
      <formula>IF(O4="",0,1)</formula>
    </cfRule>
  </conditionalFormatting>
  <conditionalFormatting sqref="G6">
    <cfRule type="expression" dxfId="118" priority="19">
      <formula>IF($O$5="",0,1)</formula>
    </cfRule>
  </conditionalFormatting>
  <conditionalFormatting sqref="G7">
    <cfRule type="expression" dxfId="117" priority="18">
      <formula>IF($G$6="",0,1)</formula>
    </cfRule>
  </conditionalFormatting>
  <conditionalFormatting sqref="G8">
    <cfRule type="expression" dxfId="116" priority="17">
      <formula>IF($G$7="",0,1)</formula>
    </cfRule>
  </conditionalFormatting>
  <conditionalFormatting sqref="O5">
    <cfRule type="expression" dxfId="115" priority="16">
      <formula>IF(G5="",0,1)</formula>
    </cfRule>
  </conditionalFormatting>
  <conditionalFormatting sqref="L7">
    <cfRule type="expression" dxfId="114" priority="15">
      <formula>IF($G$8="",0,1)</formula>
    </cfRule>
  </conditionalFormatting>
  <conditionalFormatting sqref="O4">
    <cfRule type="expression" dxfId="113" priority="14">
      <formula>IF($G$10="-",0,1)</formula>
    </cfRule>
  </conditionalFormatting>
  <conditionalFormatting sqref="O14">
    <cfRule type="expression" dxfId="112" priority="12">
      <formula>IF($M$10="X",1,IF($G$10="x",1,0))</formula>
    </cfRule>
  </conditionalFormatting>
  <conditionalFormatting sqref="O15">
    <cfRule type="expression" dxfId="111" priority="11">
      <formula>IF($O$14="",0,1)</formula>
    </cfRule>
  </conditionalFormatting>
  <conditionalFormatting sqref="O14:O15 G10 M10 O5 L7 G5:G8">
    <cfRule type="expression" dxfId="110" priority="13">
      <formula>IF($I$10="x",1,0)</formula>
    </cfRule>
  </conditionalFormatting>
  <conditionalFormatting sqref="O24:O28">
    <cfRule type="expression" dxfId="109" priority="10">
      <formula>IF($O$22="",0,1)</formula>
    </cfRule>
  </conditionalFormatting>
  <conditionalFormatting sqref="M10">
    <cfRule type="expression" dxfId="108" priority="9">
      <formula>IF($G$10="x",1,0)</formula>
    </cfRule>
  </conditionalFormatting>
  <conditionalFormatting sqref="G10">
    <cfRule type="expression" dxfId="107" priority="8">
      <formula>IF($M$10="x",1,0)</formula>
    </cfRule>
  </conditionalFormatting>
  <conditionalFormatting sqref="G15:H15">
    <cfRule type="expression" dxfId="106" priority="21">
      <formula>IF($G$10="x",IF($I$10="-",IF($M$10="-",1,0)))</formula>
    </cfRule>
  </conditionalFormatting>
  <conditionalFormatting sqref="E24:K28">
    <cfRule type="expression" dxfId="105" priority="7">
      <formula>IF($E$22="",0,1)</formula>
    </cfRule>
  </conditionalFormatting>
  <conditionalFormatting sqref="D24:D28">
    <cfRule type="expression" dxfId="104" priority="6">
      <formula>IF($D$22="",0,1)</formula>
    </cfRule>
  </conditionalFormatting>
  <conditionalFormatting sqref="L24:L28">
    <cfRule type="expression" dxfId="103" priority="5">
      <formula>IF($L$22="",0,1)</formula>
    </cfRule>
  </conditionalFormatting>
  <conditionalFormatting sqref="M24:N28">
    <cfRule type="expression" dxfId="102" priority="4">
      <formula>IF($M$22="",0,1)</formula>
    </cfRule>
  </conditionalFormatting>
  <conditionalFormatting sqref="G10 M10">
    <cfRule type="expression" dxfId="101" priority="22">
      <formula>IF($L$7="",0,1)</formula>
    </cfRule>
  </conditionalFormatting>
  <conditionalFormatting sqref="I10">
    <cfRule type="expression" dxfId="100" priority="23">
      <formula>IF($M$10="x",1,0)</formula>
    </cfRule>
    <cfRule type="expression" dxfId="99" priority="24">
      <formula>IF($E$24="",0,1)</formula>
    </cfRule>
  </conditionalFormatting>
  <conditionalFormatting sqref="G18:H18">
    <cfRule type="expression" dxfId="98" priority="1">
      <formula>IF($G$18="",1,0)</formula>
    </cfRule>
    <cfRule type="expression" dxfId="97" priority="2">
      <formula>IF($G$18&gt;0,1,0)</formula>
    </cfRule>
    <cfRule type="expression" dxfId="96" priority="3">
      <formula>IF($G$18&lt;0,1,0)</formula>
    </cfRule>
  </conditionalFormatting>
  <dataValidations count="5">
    <dataValidation type="list" allowBlank="1" showInputMessage="1" showErrorMessage="1" sqref="G5" xr:uid="{9F95DA7E-A744-4EFF-AD3F-C46FD5511FA4}">
      <formula1>$E$42:$E$44</formula1>
    </dataValidation>
    <dataValidation type="list" allowBlank="1" showInputMessage="1" showErrorMessage="1" sqref="O14" xr:uid="{496909BB-51CF-4F3A-B4A6-835F7620FE1C}">
      <formula1>$F$46:$F$48</formula1>
    </dataValidation>
    <dataValidation type="list" allowBlank="1" showInputMessage="1" showErrorMessage="1" sqref="I10 M10 G10" xr:uid="{1D6EE4FD-2D0C-45D8-A944-F91F7712665B}">
      <formula1>$A$43:$A$44</formula1>
    </dataValidation>
    <dataValidation type="list" allowBlank="1" showInputMessage="1" showErrorMessage="1" sqref="G8" xr:uid="{7C7A7225-0E55-4AC8-917F-C5D9400ACAB8}">
      <formula1>IF($G$5="Kantor Pusat",$A$61:$A$71,$A$72:$A$77)</formula1>
    </dataValidation>
    <dataValidation type="list" allowBlank="1" showInputMessage="1" showErrorMessage="1" sqref="G6" xr:uid="{64FF0A58-FB3A-47BE-80E0-74103EAAE81C}">
      <formula1>IF($G$5="Kantor Pusat",$A$45:$A$57,$A$59:$A$60)</formula1>
    </dataValidation>
  </dataValidations>
  <printOptions horizontalCentered="1"/>
  <pageMargins left="0.11811023622047245" right="0.11811023622047245" top="0.19685039370078741" bottom="0.11811023622047245" header="0.31496062992125984" footer="0.31496062992125984"/>
  <pageSetup paperSize="9" scale="84" orientation="portrait" horizontalDpi="360" verticalDpi="36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07E5E-7F39-469D-A58E-A1E3F2DC4694}">
  <sheetPr codeName="Sheet15"/>
  <dimension ref="A1:U115"/>
  <sheetViews>
    <sheetView showGridLines="0" view="pageBreakPreview" zoomScale="115" zoomScaleNormal="100" zoomScaleSheetLayoutView="115" workbookViewId="0">
      <selection activeCell="O4" sqref="O4"/>
    </sheetView>
  </sheetViews>
  <sheetFormatPr defaultColWidth="9.140625" defaultRowHeight="15" x14ac:dyDescent="0.25"/>
  <cols>
    <col min="1" max="1" width="5.140625" style="36" customWidth="1"/>
    <col min="2" max="2" width="1.28515625" style="204" customWidth="1"/>
    <col min="3" max="3" width="3.85546875" style="204" customWidth="1"/>
    <col min="4" max="4" width="18.28515625" style="204" customWidth="1"/>
    <col min="5" max="5" width="1.140625" style="204" customWidth="1"/>
    <col min="6" max="6" width="1.5703125" style="204" bestFit="1" customWidth="1"/>
    <col min="7" max="7" width="3.5703125" style="204" customWidth="1"/>
    <col min="8" max="8" width="25" style="204" customWidth="1"/>
    <col min="9" max="9" width="3.42578125" style="204" customWidth="1"/>
    <col min="10" max="10" width="12.5703125" style="204" customWidth="1"/>
    <col min="11" max="11" width="6.42578125" style="204" customWidth="1"/>
    <col min="12" max="12" width="8.85546875" style="204" customWidth="1"/>
    <col min="13" max="13" width="3.7109375" style="204" customWidth="1"/>
    <col min="14" max="14" width="9.7109375" style="204" customWidth="1"/>
    <col min="15" max="15" width="16.85546875" style="204" customWidth="1"/>
    <col min="16" max="16" width="1.28515625" style="204" customWidth="1"/>
    <col min="17" max="17" width="14" style="42" bestFit="1" customWidth="1"/>
    <col min="18" max="19" width="9.140625" style="43"/>
    <col min="20" max="20" width="17.42578125" style="43" bestFit="1" customWidth="1"/>
    <col min="21" max="16384" width="9.140625" style="43"/>
  </cols>
  <sheetData>
    <row r="1" spans="1:21" ht="18.75" customHeight="1" thickTop="1" x14ac:dyDescent="0.3">
      <c r="B1" s="37"/>
      <c r="C1" s="38"/>
      <c r="D1" s="38"/>
      <c r="E1" s="38"/>
      <c r="F1" s="39"/>
      <c r="G1" s="39"/>
      <c r="H1" s="40" t="str">
        <f>IF(M10="x","LAPORAN PENGGUNAAN DANA PETTY CASH - LPD",IF(I10="x","LAPORAN PENGGUNAAN DANA PETTY CASH - LPD",IF(G10="x","FORM PENGAJUAN DANA PETTY CASH - FPD","FORM PENGAJUAN DANA PETTY CASH - FPD")))</f>
        <v>FORM PENGAJUAN DANA PETTY CASH - FPD</v>
      </c>
      <c r="I1" s="40"/>
      <c r="J1" s="40"/>
      <c r="K1" s="40"/>
      <c r="L1" s="40"/>
      <c r="M1" s="40"/>
      <c r="N1" s="40"/>
      <c r="O1" s="40"/>
      <c r="P1" s="41"/>
      <c r="R1" s="42"/>
      <c r="S1" s="42"/>
      <c r="T1" s="42"/>
      <c r="U1" s="42"/>
    </row>
    <row r="2" spans="1:21" ht="6" customHeight="1" x14ac:dyDescent="0.25">
      <c r="B2" s="44"/>
      <c r="C2" s="45"/>
      <c r="D2" s="45"/>
      <c r="E2" s="45"/>
      <c r="F2" s="46"/>
      <c r="G2" s="46"/>
      <c r="H2" s="47"/>
      <c r="I2" s="47"/>
      <c r="J2" s="47"/>
      <c r="K2" s="47"/>
      <c r="L2" s="47"/>
      <c r="M2" s="47"/>
      <c r="N2" s="47"/>
      <c r="O2" s="47"/>
      <c r="P2" s="48"/>
      <c r="R2" s="42"/>
      <c r="S2" s="42"/>
      <c r="T2" s="42"/>
      <c r="U2" s="42"/>
    </row>
    <row r="3" spans="1:21" x14ac:dyDescent="0.25">
      <c r="B3" s="44"/>
      <c r="C3" s="45"/>
      <c r="D3" s="45"/>
      <c r="E3" s="45"/>
      <c r="F3" s="45"/>
      <c r="G3" s="45"/>
      <c r="H3" s="49" t="str">
        <f>"No. "&amp;IF(M10="X","LPD",IF(I10="x","LPD",IF(G10="x","FPD")))&amp;" / INAURA - "&amp;G6&amp;" - "&amp;G8&amp;"/"</f>
        <v>No. FALSE / INAURA -  - /</v>
      </c>
      <c r="I3" s="49"/>
      <c r="J3" s="49"/>
      <c r="K3" s="49"/>
      <c r="L3" s="49"/>
      <c r="M3" s="50">
        <v>12</v>
      </c>
      <c r="N3" s="50"/>
      <c r="O3" s="51" t="str">
        <f>UPPER(G5)</f>
        <v/>
      </c>
      <c r="P3" s="48"/>
      <c r="R3" s="42"/>
      <c r="S3" s="42"/>
      <c r="T3" s="42"/>
      <c r="U3" s="42"/>
    </row>
    <row r="4" spans="1:21" ht="15.75" thickBot="1" x14ac:dyDescent="0.3">
      <c r="B4" s="44"/>
      <c r="C4" s="45"/>
      <c r="D4" s="45"/>
      <c r="E4" s="45"/>
      <c r="F4" s="52"/>
      <c r="G4" s="45"/>
      <c r="H4" s="45"/>
      <c r="I4" s="45"/>
      <c r="J4" s="45"/>
      <c r="K4" s="45"/>
      <c r="L4" s="45"/>
      <c r="M4" s="45"/>
      <c r="N4" s="53" t="s">
        <v>0</v>
      </c>
      <c r="O4" s="1"/>
      <c r="P4" s="48"/>
      <c r="R4" s="42"/>
      <c r="S4" s="42"/>
      <c r="T4" s="42"/>
      <c r="U4" s="42"/>
    </row>
    <row r="5" spans="1:21" ht="16.5" thickTop="1" thickBot="1" x14ac:dyDescent="0.3">
      <c r="B5" s="44"/>
      <c r="C5" s="45" t="str">
        <f>IF(O4="","","Unit Kerja")</f>
        <v/>
      </c>
      <c r="D5" s="45"/>
      <c r="E5" s="45"/>
      <c r="F5" s="55" t="str">
        <f>IF(O4="","",":")</f>
        <v/>
      </c>
      <c r="G5" s="15"/>
      <c r="H5" s="15"/>
      <c r="I5" s="15"/>
      <c r="J5" s="45"/>
      <c r="K5" s="45"/>
      <c r="L5" s="45"/>
      <c r="M5" s="49" t="str">
        <f>IF(G5="","",IF(G5="Kantor Pusat","Lokasi Gedung :","Lokasi Kerja :"))</f>
        <v/>
      </c>
      <c r="N5" s="49"/>
      <c r="O5" s="2"/>
      <c r="P5" s="48"/>
      <c r="Q5" s="58"/>
      <c r="R5" s="42"/>
      <c r="S5" s="42"/>
      <c r="T5" s="42"/>
      <c r="U5" s="42"/>
    </row>
    <row r="6" spans="1:21" ht="15.75" thickBot="1" x14ac:dyDescent="0.3">
      <c r="A6" s="59"/>
      <c r="B6" s="44"/>
      <c r="C6" s="45" t="str">
        <f>IF(O5="","","Departement")</f>
        <v/>
      </c>
      <c r="D6" s="45"/>
      <c r="E6" s="45"/>
      <c r="F6" s="45" t="str">
        <f>IF(O5="","",":")</f>
        <v/>
      </c>
      <c r="G6" s="16"/>
      <c r="H6" s="16"/>
      <c r="I6" s="16"/>
      <c r="J6" s="45"/>
      <c r="K6" s="61"/>
      <c r="L6" s="62" t="str">
        <f>IF(G8="","","Keperluan")</f>
        <v/>
      </c>
      <c r="M6" s="62" t="str">
        <f>IF(G8="","",":")</f>
        <v/>
      </c>
      <c r="N6" s="63"/>
      <c r="O6" s="64" t="str">
        <f>IF(G10="-","",IF(G10="x",IF(O4="","Ketikan Tanggal STPD","")))</f>
        <v/>
      </c>
      <c r="P6" s="48"/>
      <c r="Q6" s="58"/>
      <c r="R6" s="42"/>
      <c r="S6" s="42"/>
      <c r="T6" s="42"/>
      <c r="U6" s="42"/>
    </row>
    <row r="7" spans="1:21" ht="15.75" thickBot="1" x14ac:dyDescent="0.3">
      <c r="B7" s="44"/>
      <c r="C7" s="45" t="str">
        <f>IF(G6="","","Nama Karyawan")</f>
        <v/>
      </c>
      <c r="D7" s="45"/>
      <c r="E7" s="45"/>
      <c r="F7" s="45" t="str">
        <f>IF(G6="","",":")</f>
        <v/>
      </c>
      <c r="G7" s="16"/>
      <c r="H7" s="16"/>
      <c r="I7" s="16"/>
      <c r="J7" s="45"/>
      <c r="K7" s="45"/>
      <c r="L7" s="33"/>
      <c r="M7" s="33"/>
      <c r="N7" s="33"/>
      <c r="O7" s="33"/>
      <c r="P7" s="48"/>
      <c r="Q7" s="66" t="str">
        <f>IF(G8="Manager",IF(G6=A51,"Manager'",IF(G6=A52,"Manager'",IF(G6=A53,"Manager'",IF(G6=A54,"Manager'",IF(G6=A55,"Manager'",IF(G6=A56,"Manager'",IF(G6=A57,"Manager'","Manager"))))))),"")</f>
        <v/>
      </c>
      <c r="R7" s="67"/>
      <c r="S7" s="42"/>
      <c r="T7" s="42"/>
      <c r="U7" s="42"/>
    </row>
    <row r="8" spans="1:21" x14ac:dyDescent="0.25">
      <c r="B8" s="44"/>
      <c r="C8" s="45" t="str">
        <f>IF(G7="","","Jabatan")</f>
        <v/>
      </c>
      <c r="D8" s="45"/>
      <c r="E8" s="45"/>
      <c r="F8" s="45" t="str">
        <f>IF(G7="","",":")</f>
        <v/>
      </c>
      <c r="G8" s="17"/>
      <c r="H8" s="17"/>
      <c r="I8" s="17"/>
      <c r="J8" s="45"/>
      <c r="K8" s="45"/>
      <c r="L8" s="33"/>
      <c r="M8" s="33"/>
      <c r="N8" s="33"/>
      <c r="O8" s="33"/>
      <c r="P8" s="48"/>
      <c r="Q8" s="58"/>
      <c r="R8" s="67"/>
      <c r="S8" s="42"/>
      <c r="T8" s="42"/>
      <c r="U8" s="42"/>
    </row>
    <row r="9" spans="1:21" ht="5.25" customHeight="1" x14ac:dyDescent="0.25">
      <c r="B9" s="44"/>
      <c r="C9" s="45"/>
      <c r="D9" s="45"/>
      <c r="E9" s="45"/>
      <c r="F9" s="45"/>
      <c r="G9" s="45"/>
      <c r="H9" s="45"/>
      <c r="I9" s="45"/>
      <c r="J9" s="45"/>
      <c r="K9" s="45"/>
      <c r="L9" s="45"/>
      <c r="M9" s="45"/>
      <c r="N9" s="45"/>
      <c r="O9" s="45"/>
      <c r="P9" s="48"/>
      <c r="Q9" s="58"/>
      <c r="R9" s="67"/>
      <c r="S9" s="42"/>
      <c r="T9" s="42"/>
      <c r="U9" s="42"/>
    </row>
    <row r="10" spans="1:21" ht="15.75" thickBot="1" x14ac:dyDescent="0.3">
      <c r="B10" s="44"/>
      <c r="C10" s="45" t="str">
        <f>IF(L7="","","Permohonan")</f>
        <v/>
      </c>
      <c r="D10" s="45"/>
      <c r="E10" s="45"/>
      <c r="F10" s="45" t="str">
        <f>IF(L7="","",":")</f>
        <v/>
      </c>
      <c r="G10" s="3" t="s">
        <v>4</v>
      </c>
      <c r="H10" s="70" t="str">
        <f>IF(L7="",""," Uang Muka")</f>
        <v/>
      </c>
      <c r="I10" s="3" t="s">
        <v>4</v>
      </c>
      <c r="J10" s="71" t="str">
        <f>IF(G10="-",""," Realisasi Biaya")</f>
        <v/>
      </c>
      <c r="K10" s="72"/>
      <c r="L10" s="61"/>
      <c r="M10" s="3" t="s">
        <v>4</v>
      </c>
      <c r="N10" s="71" t="str">
        <f>IF(L7="",""," Klaim Biaya/Pembayaran")</f>
        <v/>
      </c>
      <c r="O10" s="73"/>
      <c r="P10" s="48"/>
      <c r="Q10" s="58"/>
      <c r="R10" s="45" t="str">
        <f>IF(P10="","",IF(V1="X","Uang Muka",""))</f>
        <v/>
      </c>
      <c r="S10" s="42"/>
      <c r="T10" s="42"/>
      <c r="U10" s="42"/>
    </row>
    <row r="11" spans="1:21" ht="21.75" customHeight="1" thickTop="1" x14ac:dyDescent="0.25">
      <c r="B11" s="44"/>
      <c r="C11" s="74" t="s">
        <v>6</v>
      </c>
      <c r="D11" s="74"/>
      <c r="E11" s="74"/>
      <c r="F11" s="74"/>
      <c r="G11" s="74"/>
      <c r="H11" s="74"/>
      <c r="I11" s="74"/>
      <c r="J11" s="74"/>
      <c r="K11" s="75"/>
      <c r="L11" s="61"/>
      <c r="M11" s="74" t="s">
        <v>28</v>
      </c>
      <c r="N11" s="74"/>
      <c r="O11" s="74"/>
      <c r="P11" s="48"/>
      <c r="Q11" s="58"/>
      <c r="R11" s="67"/>
      <c r="S11" s="42"/>
      <c r="T11" s="42"/>
      <c r="U11" s="42"/>
    </row>
    <row r="12" spans="1:21" ht="1.5" customHeight="1" x14ac:dyDescent="0.25">
      <c r="B12" s="44"/>
      <c r="C12" s="75"/>
      <c r="D12" s="75"/>
      <c r="E12" s="75"/>
      <c r="F12" s="75"/>
      <c r="G12" s="75"/>
      <c r="H12" s="75"/>
      <c r="I12" s="75"/>
      <c r="J12" s="75"/>
      <c r="K12" s="75"/>
      <c r="L12" s="61"/>
      <c r="M12" s="76"/>
      <c r="N12" s="76"/>
      <c r="O12" s="76"/>
      <c r="P12" s="48"/>
      <c r="Q12" s="58"/>
      <c r="R12" s="67"/>
      <c r="S12" s="42"/>
      <c r="T12" s="42"/>
      <c r="U12" s="42"/>
    </row>
    <row r="13" spans="1:21" s="86" customFormat="1" ht="15.75" x14ac:dyDescent="0.25">
      <c r="A13" s="77"/>
      <c r="B13" s="78"/>
      <c r="C13" s="79" t="str">
        <f>IF(M10="x","Realisasi Penggunaan Dana (Klaim Biaya)",IF(I10="x","Jumlah Pengajuan Dana Sebelumnya",IF(G10="x","Permohonan Pengajuan Biaya Dimuka","")))</f>
        <v/>
      </c>
      <c r="D13" s="79"/>
      <c r="E13" s="79"/>
      <c r="F13" s="79"/>
      <c r="G13" s="79"/>
      <c r="H13" s="79"/>
      <c r="I13" s="79"/>
      <c r="J13" s="79"/>
      <c r="K13" s="80"/>
      <c r="L13" s="80"/>
      <c r="M13" s="81"/>
      <c r="N13" s="81"/>
      <c r="O13" s="81"/>
      <c r="P13" s="82"/>
      <c r="Q13" s="83"/>
      <c r="R13" s="84"/>
      <c r="S13" s="85"/>
      <c r="T13" s="85"/>
      <c r="U13" s="85"/>
    </row>
    <row r="14" spans="1:21" ht="15.75" thickBot="1" x14ac:dyDescent="0.3">
      <c r="B14" s="44"/>
      <c r="C14" s="87" t="str">
        <f>IF(C13="Permohonan Pengajuan Biaya Dimuka",O4,IF(C13="Jumlah Pengajuan Dana Sebelumnya",O4,""))</f>
        <v/>
      </c>
      <c r="D14" s="87"/>
      <c r="E14" s="87"/>
      <c r="F14" s="45"/>
      <c r="G14" s="88"/>
      <c r="H14" s="88"/>
      <c r="I14" s="88"/>
      <c r="J14" s="88"/>
      <c r="K14" s="88"/>
      <c r="L14" s="88"/>
      <c r="M14" s="49" t="str">
        <f>IF(M10="X","Bank :",IF(G10="x","Bank",""))</f>
        <v/>
      </c>
      <c r="N14" s="49"/>
      <c r="O14" s="4"/>
      <c r="P14" s="48"/>
      <c r="Q14" s="58"/>
      <c r="R14" s="67"/>
      <c r="S14" s="42"/>
      <c r="T14" s="42"/>
      <c r="U14" s="42"/>
    </row>
    <row r="15" spans="1:21" ht="15.75" thickTop="1" x14ac:dyDescent="0.25">
      <c r="B15" s="44"/>
      <c r="C15" s="45" t="str">
        <f>IF(C14="","","Jumlah Uang Muka")</f>
        <v/>
      </c>
      <c r="D15" s="45"/>
      <c r="E15" s="45"/>
      <c r="F15" s="45" t="str">
        <f>IF(C15="","",":")</f>
        <v/>
      </c>
      <c r="G15" s="32" t="str">
        <f>IF(C15="","",SUM(M24:N28))</f>
        <v/>
      </c>
      <c r="H15" s="32"/>
      <c r="I15" s="90" t="str">
        <f>IF(C15="","","Cara Bayar :")</f>
        <v/>
      </c>
      <c r="J15" s="90"/>
      <c r="K15" s="91" t="str">
        <f>IF(C13="","","Transfer / Cash")</f>
        <v/>
      </c>
      <c r="L15" s="91"/>
      <c r="M15" s="49" t="str">
        <f>IF(M14="","","No.Rekening :")</f>
        <v/>
      </c>
      <c r="N15" s="49"/>
      <c r="O15" s="5"/>
      <c r="P15" s="48"/>
      <c r="Q15" s="93">
        <f>IF(G15="",IF(I10="x",2,1),2)</f>
        <v>1</v>
      </c>
      <c r="R15" s="67"/>
      <c r="S15" s="42"/>
      <c r="T15" s="42"/>
      <c r="U15" s="42"/>
    </row>
    <row r="16" spans="1:21" s="86" customFormat="1" ht="15.75" x14ac:dyDescent="0.25">
      <c r="A16" s="77"/>
      <c r="B16" s="78"/>
      <c r="C16" s="79" t="str">
        <f>IF(M10="x","Realisasi Penggunaan Dana (Klaim Biaya)",IF(G10="-","",IF(I10="x","Realiasi Penggunaan Dana (Uang Muka)","")))</f>
        <v/>
      </c>
      <c r="D16" s="79"/>
      <c r="E16" s="79"/>
      <c r="F16" s="79"/>
      <c r="G16" s="79"/>
      <c r="H16" s="79"/>
      <c r="I16" s="79"/>
      <c r="J16" s="79"/>
      <c r="K16" s="94"/>
      <c r="L16" s="94"/>
      <c r="M16" s="94"/>
      <c r="N16" s="94"/>
      <c r="O16" s="94"/>
      <c r="P16" s="82"/>
      <c r="Q16" s="83"/>
      <c r="R16" s="84"/>
      <c r="S16" s="85"/>
      <c r="T16" s="85"/>
      <c r="U16" s="85"/>
    </row>
    <row r="17" spans="1:21" x14ac:dyDescent="0.25">
      <c r="B17" s="44"/>
      <c r="C17" s="87" t="str">
        <f ca="1">IF(C16="","",NOW())</f>
        <v/>
      </c>
      <c r="D17" s="87"/>
      <c r="E17" s="87"/>
      <c r="F17" s="45"/>
      <c r="G17" s="73"/>
      <c r="H17" s="73"/>
      <c r="I17" s="73"/>
      <c r="J17" s="73"/>
      <c r="K17" s="73"/>
      <c r="L17" s="73"/>
      <c r="M17" s="49" t="str">
        <f>IF(C18="Pas","",IF(M10="x","Bank :",IF(I10="x","Bank :",IF(G10="-","",""))))</f>
        <v/>
      </c>
      <c r="N17" s="49"/>
      <c r="O17" s="95" t="str">
        <f>IF(C18="","",IF(G18=0,"",IF(C18="Kelebihan Uang Muka",IF(G5=E42,"Mandiri","Mandiri"),IF(C18="Jumlah Klaim",O14,O14))))</f>
        <v/>
      </c>
      <c r="P17" s="48"/>
      <c r="Q17" s="58"/>
      <c r="R17" s="67"/>
      <c r="S17" s="42"/>
      <c r="T17" s="42"/>
      <c r="U17" s="42"/>
    </row>
    <row r="18" spans="1:21" x14ac:dyDescent="0.25">
      <c r="B18" s="44"/>
      <c r="C18" s="96" t="str">
        <f>IF(M10="x","Jumlah Klaim",IF(G10="X",IF(I10="X",IF(Q18&lt;0,"Kekurangan Uang Muka",IF(Q18=0,"Pas","Kelebihan Uang Muka")),""),""))</f>
        <v/>
      </c>
      <c r="D18" s="96"/>
      <c r="E18" s="96"/>
      <c r="F18" s="95" t="str">
        <f>IF(C18="","",":")</f>
        <v/>
      </c>
      <c r="G18" s="97" t="str">
        <f>IF(C18="","",Q18)</f>
        <v/>
      </c>
      <c r="H18" s="97"/>
      <c r="I18" s="98" t="str">
        <f>IF(C18="","",IF(C18="Pas","",IF(C18="Kelebihan Uang muka","Setor Melalui :","Cara Bayar :")))</f>
        <v/>
      </c>
      <c r="J18" s="98"/>
      <c r="K18" s="31" t="str">
        <f>IF(I18="","","Transfer / Cash")</f>
        <v/>
      </c>
      <c r="L18" s="31"/>
      <c r="M18" s="98" t="str">
        <f>IF(M17="","","No.Rekening :")</f>
        <v/>
      </c>
      <c r="N18" s="98"/>
      <c r="O18" s="99" t="str">
        <f>IF(C18="","",IF(G18=0,"",IF(C18="Kelebihan Uang Muka",IF(G5=E42,"156 00233 77510","156 00233 77510"),IF(C18="Jumlah Klaim",O15,O15))))</f>
        <v/>
      </c>
      <c r="P18" s="48"/>
      <c r="Q18" s="100" t="str">
        <f>IF(Q15=2,M29-O29,O29)</f>
        <v/>
      </c>
      <c r="R18" s="67"/>
      <c r="S18" s="42"/>
      <c r="T18" s="42"/>
      <c r="U18" s="42"/>
    </row>
    <row r="19" spans="1:21" x14ac:dyDescent="0.25">
      <c r="B19" s="44"/>
      <c r="C19" s="95" t="str">
        <f>IF(C18="","","Terbilang")</f>
        <v/>
      </c>
      <c r="D19" s="95"/>
      <c r="E19" s="95"/>
      <c r="F19" s="95" t="str">
        <f>IF(C19="","",":")</f>
        <v/>
      </c>
      <c r="G19" s="101" t="str">
        <f>IF(C18="","",IF(G18="","",PROPER(IF(G18=0,"nol",IF(G18&lt;0,"minus ","")&amp;SUBSTITUTE(TRIM(SUBSTITUTE(SUBSTITUTE(SUBSTITUTE(SUBSTITUTE(SUBSTITUTE(SUBSTITUTE(SUBSTITUTE(SUBSTITUTE(SUBSTITUTE(SUBSTITUTE(SUBSTITUTE(SUBSTITUTE(SUBSTITUTE(SUBSTITUTE(SUBSTITUTE(SUBSTITUTE(SUBSTITUTE(SUBSTITUTE(SUBSTITUTE(SUBSTITUTE(SUBSTITUTE(SUBSTITUTE(SUBSTITUTE(SUBSTITUTE(IF(--MID(TEXT(ABS(G18),"000000000000000"),1,3)=0,"",MID(TEXT(ABS(G18),"000000000000000"),1,1)&amp;" ratus "&amp;MID(TEXT(ABS(G18),"000000000000000"),2,1)&amp;" puluh "&amp;MID(TEXT(ABS(G18),"000000000000000"),3,1)&amp;" trilyun ")&amp;IF(--MID(TEXT(ABS(G18),"000000000000000"),4,3)=0,"",MID(TEXT(ABS(G18),"000000000000000"),4,1)&amp;" ratus "&amp;MID(TEXT(ABS(G18),"000000000000000"),5,1)&amp;" puluh "&amp;MID(TEXT(ABS(G18),"000000000000000"),6,1)&amp;" milyar ")&amp;IF(--MID(TEXT(ABS(G18),"000000000000000"),7,3)=0,"",MID(TEXT(ABS(G18),"000000000000000"),7,1)&amp;" ratus "&amp;MID(TEXT(ABS(G18),"000000000000000"),8,1)&amp;" puluh "&amp;MID(TEXT(ABS(G18),"000000000000000"),9,1)&amp;" juta ")&amp;IF(--MID(TEXT(ABS(G18),"000000000000000"),10,3)=0,"",IF(--MID(TEXT(ABS(G18),"000000000000000"),10,3)=1,"*",MID(TEXT(ABS(G18),"000000000000000"),10,1)&amp;" ratus "&amp;MID(TEXT(ABS(G18),"000000000000000"),11,1)&amp;" puluh ")&amp;MID(TEXT(ABS(G18),"000000000000000"),12,1)&amp;" ribu ")&amp;IF(--MID(TEXT(ABS(G18),"000000000000000"),13,3)=0,"",MID(TEXT(ABS(G18),"000000000000000"),13,1)&amp;" ratus "&amp;MID(TEXT(ABS(G18),"000000000000000"),14,1)&amp;" puluh "&amp;MID(TEXT(ABS(G18),"000000000000000"),15,1)),1,"satu"),2,"dua"),3,"tiga"),4,"empat"),5,"lima"),6,"enam"),7,"tujuh"),8,"delapan"),9,"sembilan"),"0 ratus",""),"0 puluh",""),"satu puluh 0","sepuluh"),"satu puluh satu","sebelas"),"satu puluh dua","duabelas"),"satu puluh tiga","tigabelas"),"satu puluh empat","empatbelas"),"satu puluh lima","limabelas"),"satu puluh enam","enambelas"),"satu puluh tujuh","tujuhbelas"),"satu puluh delapan","delapanbelas"),"satu puluh sembilan","sembilanbelas"),"satu ratus","seratus"),"*satu ribu","seribu"),0,""))," "," "))&amp;" rupiah")))</f>
        <v/>
      </c>
      <c r="H19" s="101"/>
      <c r="I19" s="101"/>
      <c r="J19" s="101"/>
      <c r="K19" s="101"/>
      <c r="L19" s="101"/>
      <c r="M19" s="101"/>
      <c r="N19" s="101"/>
      <c r="O19" s="101"/>
      <c r="P19" s="48"/>
      <c r="Q19" s="102"/>
      <c r="R19" s="67"/>
      <c r="S19" s="42"/>
      <c r="T19" s="42"/>
      <c r="U19" s="42"/>
    </row>
    <row r="20" spans="1:21" ht="3" customHeight="1" x14ac:dyDescent="0.25">
      <c r="B20" s="44"/>
      <c r="C20" s="45"/>
      <c r="D20" s="45"/>
      <c r="E20" s="45"/>
      <c r="F20" s="45"/>
      <c r="G20" s="103"/>
      <c r="H20" s="103"/>
      <c r="I20" s="103"/>
      <c r="J20" s="103"/>
      <c r="K20" s="103"/>
      <c r="L20" s="103"/>
      <c r="M20" s="103"/>
      <c r="N20" s="103"/>
      <c r="O20" s="103"/>
      <c r="P20" s="48"/>
      <c r="Q20" s="104"/>
      <c r="R20" s="67"/>
      <c r="S20" s="42"/>
      <c r="T20" s="42"/>
      <c r="U20" s="42"/>
    </row>
    <row r="21" spans="1:21" s="86" customFormat="1" ht="15.75" x14ac:dyDescent="0.25">
      <c r="A21" s="77"/>
      <c r="B21" s="78"/>
      <c r="C21" s="105" t="str">
        <f>IF(L7="-","","Tabel Detail Perhitungan :")</f>
        <v>Tabel Detail Perhitungan :</v>
      </c>
      <c r="D21" s="105"/>
      <c r="E21" s="105"/>
      <c r="F21" s="106"/>
      <c r="G21" s="107"/>
      <c r="H21" s="108" t="s">
        <v>39</v>
      </c>
      <c r="I21" s="108"/>
      <c r="J21" s="108"/>
      <c r="K21" s="108"/>
      <c r="L21" s="109"/>
      <c r="M21" s="110"/>
      <c r="N21" s="110"/>
      <c r="O21" s="111"/>
      <c r="P21" s="82"/>
      <c r="Q21" s="83"/>
      <c r="R21" s="84"/>
      <c r="S21" s="85"/>
      <c r="T21" s="85"/>
      <c r="U21" s="85"/>
    </row>
    <row r="22" spans="1:21" s="120" customFormat="1" ht="15.75" thickBot="1" x14ac:dyDescent="0.3">
      <c r="A22" s="112"/>
      <c r="B22" s="113"/>
      <c r="C22" s="114" t="str">
        <f>IF(G10="x","No.",IF(I10="x","No.",IF(M10="x","No.","")))</f>
        <v/>
      </c>
      <c r="D22" s="114" t="str">
        <f>IF(I10="x","Tanggal Nota",IF(G10="x","",IF(M10="x","Tanggal Nota","")))</f>
        <v/>
      </c>
      <c r="E22" s="115" t="str">
        <f>IF(G10="x","Keterangan",IF(I10="x","Keterangan",IF(M10="x","Keterangan","")))</f>
        <v/>
      </c>
      <c r="F22" s="115"/>
      <c r="G22" s="115"/>
      <c r="H22" s="115"/>
      <c r="I22" s="115"/>
      <c r="J22" s="115"/>
      <c r="K22" s="115"/>
      <c r="L22" s="114" t="str">
        <f>IF(I10="x","No. Bukti",IF(G10="x","",IF(M10="x","No. Bukti","")))</f>
        <v/>
      </c>
      <c r="M22" s="116" t="str">
        <f>IF(I10="x","",IF(G10="x","Total Pengajuan",IF(M10="x","","")))</f>
        <v/>
      </c>
      <c r="N22" s="116"/>
      <c r="O22" s="117" t="str">
        <f>IF(I10="x","Total Realisasi",IF(G10="x","",IF(M10="x","Total Klaim","")))</f>
        <v/>
      </c>
      <c r="P22" s="118"/>
      <c r="Q22" s="112"/>
      <c r="R22" s="119"/>
      <c r="S22" s="119"/>
      <c r="T22" s="119"/>
      <c r="U22" s="119"/>
    </row>
    <row r="23" spans="1:21" ht="3.75" customHeight="1" x14ac:dyDescent="0.25">
      <c r="B23" s="44"/>
      <c r="C23" s="121"/>
      <c r="D23" s="121"/>
      <c r="E23" s="122"/>
      <c r="F23" s="122"/>
      <c r="G23" s="122"/>
      <c r="H23" s="122"/>
      <c r="I23" s="122"/>
      <c r="J23" s="122"/>
      <c r="K23" s="122"/>
      <c r="L23" s="122"/>
      <c r="M23" s="123"/>
      <c r="N23" s="124"/>
      <c r="O23" s="124"/>
      <c r="P23" s="48"/>
      <c r="Q23" s="58"/>
      <c r="R23" s="42"/>
      <c r="S23" s="42"/>
      <c r="T23" s="42"/>
      <c r="U23" s="42"/>
    </row>
    <row r="24" spans="1:21" ht="15.75" thickBot="1" x14ac:dyDescent="0.3">
      <c r="B24" s="44"/>
      <c r="C24" s="125" t="str">
        <f>IF(E24&lt;&gt;"",COUNTA($E$24:E24),"")</f>
        <v/>
      </c>
      <c r="D24" s="6"/>
      <c r="E24" s="28"/>
      <c r="F24" s="29"/>
      <c r="G24" s="29"/>
      <c r="H24" s="29"/>
      <c r="I24" s="29"/>
      <c r="J24" s="29"/>
      <c r="K24" s="30"/>
      <c r="L24" s="34"/>
      <c r="M24" s="26"/>
      <c r="N24" s="27"/>
      <c r="O24" s="7"/>
      <c r="P24" s="48"/>
      <c r="Q24" s="104"/>
      <c r="R24" s="42"/>
      <c r="S24" s="42"/>
      <c r="T24" s="42"/>
      <c r="U24" s="42"/>
    </row>
    <row r="25" spans="1:21" ht="15.75" thickBot="1" x14ac:dyDescent="0.3">
      <c r="B25" s="44"/>
      <c r="C25" s="125" t="str">
        <f>IF(E25&lt;&gt;"",COUNTA($E$24:E25),"")</f>
        <v/>
      </c>
      <c r="D25" s="6"/>
      <c r="E25" s="23"/>
      <c r="F25" s="24"/>
      <c r="G25" s="24"/>
      <c r="H25" s="24"/>
      <c r="I25" s="24"/>
      <c r="J25" s="24"/>
      <c r="K25" s="25"/>
      <c r="L25" s="34"/>
      <c r="M25" s="26"/>
      <c r="N25" s="27"/>
      <c r="O25" s="7"/>
      <c r="P25" s="48"/>
      <c r="Q25" s="58"/>
      <c r="R25" s="42"/>
      <c r="S25" s="42"/>
      <c r="T25" s="42"/>
      <c r="U25" s="42"/>
    </row>
    <row r="26" spans="1:21" ht="15.75" thickBot="1" x14ac:dyDescent="0.3">
      <c r="B26" s="44"/>
      <c r="C26" s="125" t="str">
        <f>IF(E26&lt;&gt;"",COUNTA($E$24:E26),"")</f>
        <v/>
      </c>
      <c r="D26" s="6"/>
      <c r="E26" s="23"/>
      <c r="F26" s="24"/>
      <c r="G26" s="24"/>
      <c r="H26" s="24"/>
      <c r="I26" s="24"/>
      <c r="J26" s="24"/>
      <c r="K26" s="25"/>
      <c r="L26" s="34"/>
      <c r="M26" s="26"/>
      <c r="N26" s="27"/>
      <c r="O26" s="7"/>
      <c r="P26" s="48"/>
      <c r="Q26" s="58"/>
      <c r="R26" s="42"/>
      <c r="S26" s="42"/>
      <c r="T26" s="42"/>
      <c r="U26" s="42"/>
    </row>
    <row r="27" spans="1:21" ht="15.75" thickBot="1" x14ac:dyDescent="0.3">
      <c r="B27" s="44"/>
      <c r="C27" s="125" t="str">
        <f>IF(E27&lt;&gt;"",COUNTA($E$24:E27),"")</f>
        <v/>
      </c>
      <c r="D27" s="6"/>
      <c r="E27" s="23"/>
      <c r="F27" s="24"/>
      <c r="G27" s="24"/>
      <c r="H27" s="24"/>
      <c r="I27" s="24"/>
      <c r="J27" s="24"/>
      <c r="K27" s="25"/>
      <c r="L27" s="34"/>
      <c r="M27" s="26"/>
      <c r="N27" s="27"/>
      <c r="O27" s="7"/>
      <c r="P27" s="48"/>
      <c r="Q27" s="58"/>
      <c r="R27" s="42"/>
      <c r="S27" s="42"/>
      <c r="T27" s="42"/>
      <c r="U27" s="42"/>
    </row>
    <row r="28" spans="1:21" x14ac:dyDescent="0.25">
      <c r="B28" s="44"/>
      <c r="C28" s="125" t="str">
        <f>IF(E28&lt;&gt;"",COUNTA($E$24:E28),"")</f>
        <v/>
      </c>
      <c r="D28" s="8"/>
      <c r="E28" s="18"/>
      <c r="F28" s="19"/>
      <c r="G28" s="19"/>
      <c r="H28" s="19"/>
      <c r="I28" s="19"/>
      <c r="J28" s="19"/>
      <c r="K28" s="20"/>
      <c r="L28" s="35"/>
      <c r="M28" s="21"/>
      <c r="N28" s="22"/>
      <c r="O28" s="9"/>
      <c r="P28" s="48"/>
      <c r="Q28" s="58"/>
      <c r="R28" s="42"/>
      <c r="S28" s="42"/>
      <c r="T28" s="42"/>
      <c r="U28" s="42"/>
    </row>
    <row r="29" spans="1:21" ht="13.5" customHeight="1" thickBot="1" x14ac:dyDescent="0.3">
      <c r="B29" s="44"/>
      <c r="C29" s="115" t="str">
        <f>IF(E22="","","Total")</f>
        <v/>
      </c>
      <c r="D29" s="115"/>
      <c r="E29" s="115"/>
      <c r="F29" s="115"/>
      <c r="G29" s="115"/>
      <c r="H29" s="115"/>
      <c r="I29" s="115"/>
      <c r="J29" s="115"/>
      <c r="K29" s="115"/>
      <c r="L29" s="115"/>
      <c r="M29" s="145" t="str">
        <f>IF(M24="","",SUM(M24:N28))</f>
        <v/>
      </c>
      <c r="N29" s="145"/>
      <c r="O29" s="146" t="str">
        <f>IF(O22="","",SUM(O24:O28))</f>
        <v/>
      </c>
      <c r="P29" s="48"/>
      <c r="Q29" s="58"/>
      <c r="R29" s="42"/>
      <c r="S29" s="42"/>
      <c r="T29" s="42"/>
      <c r="U29" s="42"/>
    </row>
    <row r="30" spans="1:21" ht="3.75" customHeight="1" thickBot="1" x14ac:dyDescent="0.3">
      <c r="B30" s="44"/>
      <c r="C30" s="62"/>
      <c r="D30" s="62"/>
      <c r="E30" s="62"/>
      <c r="F30" s="147"/>
      <c r="G30" s="147"/>
      <c r="H30" s="10"/>
      <c r="I30" s="11"/>
      <c r="J30" s="11"/>
      <c r="K30" s="11"/>
      <c r="L30" s="148"/>
      <c r="M30" s="149"/>
      <c r="N30" s="12"/>
      <c r="O30" s="13"/>
      <c r="P30" s="48"/>
      <c r="R30" s="42"/>
      <c r="S30" s="42"/>
      <c r="T30" s="42"/>
      <c r="U30" s="42"/>
    </row>
    <row r="31" spans="1:21" x14ac:dyDescent="0.25">
      <c r="A31" s="150"/>
      <c r="B31" s="44"/>
      <c r="C31" s="151" t="str">
        <f>IF(M10="x","Penanggung Jawab",IF(I10="x","Penanggung jawab",IF(G10="x","Pemohon,","")))</f>
        <v/>
      </c>
      <c r="D31" s="152"/>
      <c r="E31" s="152"/>
      <c r="F31" s="152"/>
      <c r="G31" s="153"/>
      <c r="H31" s="152" t="str">
        <f>IF(C32="","",IF(C38="Direktur","","Disetujui,"))</f>
        <v/>
      </c>
      <c r="I31" s="152"/>
      <c r="J31" s="152" t="str">
        <f>IF(C32="","",IF(C18="Pas","Diverifikasi",IF(C18="Kelebihan Uang Muka","Diterima oleh,","Dibayarkan,")))</f>
        <v/>
      </c>
      <c r="K31" s="152"/>
      <c r="L31" s="152"/>
      <c r="M31" s="152"/>
      <c r="N31" s="152" t="str">
        <f>IF(C32="","",IF(I10="X","Diketahui, ",IF(M10="x","Diketahui, ","Diterima,")))</f>
        <v/>
      </c>
      <c r="O31" s="207"/>
      <c r="P31" s="155"/>
      <c r="R31" s="42"/>
      <c r="S31" s="42"/>
      <c r="T31" s="42"/>
      <c r="U31" s="42"/>
    </row>
    <row r="32" spans="1:21" x14ac:dyDescent="0.25">
      <c r="B32" s="44"/>
      <c r="C32" s="156" t="str">
        <f>IF(C31="","",G6)</f>
        <v/>
      </c>
      <c r="D32" s="157"/>
      <c r="E32" s="157"/>
      <c r="F32" s="157"/>
      <c r="G32" s="158"/>
      <c r="H32" s="157" t="str">
        <f>IF(H31="","",IF(C38="Direktur","",IF(C32="Purchasing",IF(C38="Staff","Purchasing","BOD"),IF(C38="General Manager","BOD",IF(C38="Manager","BOD",IF(C38="Manager'","Sales &amp; Marketing",IF(C38="National Manager","Sales &amp; Marketing",C32)))))))</f>
        <v/>
      </c>
      <c r="I32" s="157"/>
      <c r="J32" s="159" t="str">
        <f>IF(C32="","","Finance &amp; Accounting")</f>
        <v/>
      </c>
      <c r="K32" s="159"/>
      <c r="L32" s="159"/>
      <c r="M32" s="159"/>
      <c r="N32" s="159" t="str">
        <f>IF(N31="Diketahui, ",J32,C32)</f>
        <v/>
      </c>
      <c r="O32" s="208"/>
      <c r="P32" s="162"/>
      <c r="R32" s="42"/>
      <c r="S32" s="42"/>
      <c r="T32" s="42"/>
      <c r="U32" s="42"/>
    </row>
    <row r="33" spans="1:21" x14ac:dyDescent="0.25">
      <c r="B33" s="44"/>
      <c r="C33" s="163"/>
      <c r="D33" s="164"/>
      <c r="E33" s="164"/>
      <c r="F33" s="164"/>
      <c r="G33" s="165"/>
      <c r="H33" s="159"/>
      <c r="I33" s="159"/>
      <c r="J33" s="211"/>
      <c r="K33" s="211"/>
      <c r="L33" s="211"/>
      <c r="M33" s="211"/>
      <c r="N33" s="159"/>
      <c r="O33" s="208"/>
      <c r="P33" s="48"/>
      <c r="R33" s="42"/>
      <c r="S33" s="42"/>
      <c r="T33" s="42"/>
      <c r="U33" s="42"/>
    </row>
    <row r="34" spans="1:21" ht="4.5" customHeight="1" x14ac:dyDescent="0.25">
      <c r="B34" s="44"/>
      <c r="C34" s="163"/>
      <c r="D34" s="164"/>
      <c r="E34" s="164"/>
      <c r="F34" s="164"/>
      <c r="G34" s="165"/>
      <c r="H34" s="159"/>
      <c r="I34" s="159"/>
      <c r="J34" s="211"/>
      <c r="K34" s="211"/>
      <c r="L34" s="211"/>
      <c r="M34" s="211"/>
      <c r="N34" s="159"/>
      <c r="O34" s="208"/>
      <c r="P34" s="48"/>
      <c r="R34" s="42"/>
      <c r="S34" s="42"/>
      <c r="T34" s="42"/>
      <c r="U34" s="42"/>
    </row>
    <row r="35" spans="1:21" x14ac:dyDescent="0.25">
      <c r="B35" s="44"/>
      <c r="C35" s="163"/>
      <c r="D35" s="164"/>
      <c r="E35" s="164"/>
      <c r="F35" s="164"/>
      <c r="G35" s="165"/>
      <c r="H35" s="159"/>
      <c r="I35" s="159"/>
      <c r="J35" s="211"/>
      <c r="K35" s="211"/>
      <c r="L35" s="211"/>
      <c r="M35" s="211"/>
      <c r="N35" s="159"/>
      <c r="O35" s="208"/>
      <c r="P35" s="48"/>
      <c r="R35" s="42"/>
      <c r="S35" s="42"/>
      <c r="T35" s="42"/>
      <c r="U35" s="42"/>
    </row>
    <row r="36" spans="1:21" x14ac:dyDescent="0.25">
      <c r="B36" s="44"/>
      <c r="C36" s="163"/>
      <c r="D36" s="164"/>
      <c r="E36" s="164"/>
      <c r="F36" s="164"/>
      <c r="G36" s="165"/>
      <c r="H36" s="159"/>
      <c r="I36" s="159"/>
      <c r="J36" s="211"/>
      <c r="K36" s="211"/>
      <c r="L36" s="211"/>
      <c r="M36" s="211"/>
      <c r="N36" s="159"/>
      <c r="O36" s="208"/>
      <c r="P36" s="48"/>
      <c r="R36" s="42"/>
      <c r="S36" s="42"/>
      <c r="T36" s="42"/>
      <c r="U36" s="42"/>
    </row>
    <row r="37" spans="1:21" s="120" customFormat="1" x14ac:dyDescent="0.25">
      <c r="A37" s="166"/>
      <c r="B37" s="167"/>
      <c r="C37" s="168" t="str">
        <f>IF(C32="","",""&amp;("( "&amp;G7&amp;" )")&amp;"")</f>
        <v/>
      </c>
      <c r="D37" s="169"/>
      <c r="E37" s="169"/>
      <c r="F37" s="169"/>
      <c r="G37" s="170"/>
      <c r="H37" s="169" t="str">
        <f>IF(C32="","",IF(C32="BOD","","(…....................)"))</f>
        <v/>
      </c>
      <c r="I37" s="169"/>
      <c r="J37" s="169" t="str">
        <f>IF(C32="","","(…....................)")</f>
        <v/>
      </c>
      <c r="K37" s="169"/>
      <c r="L37" s="169"/>
      <c r="M37" s="169"/>
      <c r="N37" s="169" t="str">
        <f>IF(C32="","","(…....................)")</f>
        <v/>
      </c>
      <c r="O37" s="209"/>
      <c r="P37" s="172"/>
      <c r="Q37" s="119"/>
      <c r="R37" s="119"/>
      <c r="S37" s="119"/>
      <c r="T37" s="119"/>
      <c r="U37" s="119"/>
    </row>
    <row r="38" spans="1:21" ht="15.75" thickBot="1" x14ac:dyDescent="0.3">
      <c r="A38" s="67"/>
      <c r="B38" s="173"/>
      <c r="C38" s="174" t="str">
        <f>IF(C31="","",IF(Q7="",G8,Q7))</f>
        <v/>
      </c>
      <c r="D38" s="175"/>
      <c r="E38" s="175"/>
      <c r="F38" s="175"/>
      <c r="G38" s="176"/>
      <c r="H38" s="177" t="str">
        <f>IF(H31="","",IF(C38="Direktur","",IF(C32="Purchasing",IF(C38="Staff","Supervisor","Direktur"),IF(C38="Manager'","General manager",IF(C38="Direktur","",IF(C38="General Manager","Direktur",IF(C38="Jr. Manager","Direktur",IF(C38="Manager","Direktur",IF(C38="Regional Manager","National Manager",IF(C38="Area Sales Mgr","National Manager",IF(C38="Area Sales Spv","National Manager",IF(C38="Area Sales","National Manager",IF(C38="Delivery Collector","National Manager",IF(C38="National Manager","General Manager","Manager"))))))))))))))</f>
        <v/>
      </c>
      <c r="I38" s="177"/>
      <c r="J38" s="177" t="str">
        <f>IF(C32="","","Controller ")</f>
        <v/>
      </c>
      <c r="K38" s="177"/>
      <c r="L38" s="177"/>
      <c r="M38" s="177"/>
      <c r="N38" s="177" t="str">
        <f>IF(N31="Diketahui, ","Manager",C38)</f>
        <v/>
      </c>
      <c r="O38" s="210"/>
      <c r="P38" s="155"/>
      <c r="R38" s="42"/>
      <c r="S38" s="42"/>
      <c r="T38" s="42"/>
      <c r="U38" s="42"/>
    </row>
    <row r="39" spans="1:21" ht="6.75" customHeight="1" thickBot="1" x14ac:dyDescent="0.3">
      <c r="A39" s="36" t="s">
        <v>4</v>
      </c>
      <c r="B39" s="180"/>
      <c r="C39" s="181"/>
      <c r="D39" s="181"/>
      <c r="E39" s="181"/>
      <c r="F39" s="182"/>
      <c r="G39" s="182"/>
      <c r="H39" s="182"/>
      <c r="I39" s="182"/>
      <c r="J39" s="182"/>
      <c r="K39" s="182"/>
      <c r="L39" s="183"/>
      <c r="M39" s="183"/>
      <c r="N39" s="183"/>
      <c r="O39" s="183"/>
      <c r="P39" s="184"/>
      <c r="R39" s="42"/>
      <c r="S39" s="42"/>
      <c r="T39" s="42"/>
      <c r="U39" s="42"/>
    </row>
    <row r="40" spans="1:21" ht="6.75" customHeight="1" thickTop="1" x14ac:dyDescent="0.25">
      <c r="B40" s="185"/>
      <c r="C40" s="185"/>
      <c r="D40" s="185"/>
      <c r="E40" s="185"/>
      <c r="F40" s="186"/>
      <c r="G40" s="186"/>
      <c r="H40" s="186"/>
      <c r="I40" s="186"/>
      <c r="J40" s="186"/>
      <c r="K40" s="186"/>
      <c r="L40" s="38"/>
      <c r="M40" s="38"/>
      <c r="N40" s="38"/>
      <c r="O40" s="38"/>
      <c r="P40" s="38"/>
      <c r="R40" s="42"/>
      <c r="S40" s="42"/>
      <c r="T40" s="42"/>
      <c r="U40" s="42"/>
    </row>
    <row r="41" spans="1:21" s="42" customFormat="1" x14ac:dyDescent="0.25">
      <c r="A41" s="36" t="s">
        <v>8</v>
      </c>
      <c r="B41" s="187"/>
      <c r="C41" s="187"/>
      <c r="D41" s="187"/>
      <c r="E41" s="188"/>
      <c r="F41" s="187"/>
      <c r="G41" s="187"/>
      <c r="H41" s="187"/>
      <c r="I41" s="187"/>
      <c r="J41" s="189"/>
      <c r="K41" s="189"/>
      <c r="L41" s="189"/>
      <c r="M41" s="189"/>
      <c r="N41" s="189"/>
      <c r="O41" s="189"/>
      <c r="P41" s="189"/>
    </row>
    <row r="42" spans="1:21" s="42" customFormat="1" x14ac:dyDescent="0.25">
      <c r="A42" s="36" t="s">
        <v>9</v>
      </c>
      <c r="B42" s="36"/>
      <c r="C42" s="36"/>
      <c r="D42" s="36"/>
      <c r="E42" s="36" t="s">
        <v>1</v>
      </c>
      <c r="F42" s="36"/>
      <c r="G42" s="36"/>
      <c r="H42" s="36"/>
      <c r="I42" s="36"/>
      <c r="J42" s="67"/>
      <c r="K42" s="67"/>
      <c r="L42" s="67"/>
      <c r="M42" s="67"/>
      <c r="N42" s="67"/>
      <c r="O42" s="67"/>
      <c r="P42" s="67"/>
    </row>
    <row r="43" spans="1:21" s="42" customFormat="1" x14ac:dyDescent="0.25">
      <c r="A43" s="190" t="s">
        <v>4</v>
      </c>
      <c r="B43" s="190"/>
      <c r="C43" s="191"/>
      <c r="D43" s="192"/>
      <c r="E43" s="192" t="s">
        <v>10</v>
      </c>
      <c r="F43" s="36"/>
      <c r="G43" s="36"/>
      <c r="H43" s="36"/>
      <c r="I43" s="36"/>
      <c r="J43" s="67"/>
      <c r="K43" s="67"/>
      <c r="L43" s="67"/>
      <c r="M43" s="67"/>
      <c r="N43" s="67"/>
      <c r="O43" s="67"/>
      <c r="P43" s="67"/>
    </row>
    <row r="44" spans="1:21" s="42" customFormat="1" x14ac:dyDescent="0.25">
      <c r="A44" s="190" t="s">
        <v>5</v>
      </c>
      <c r="B44" s="190"/>
      <c r="C44" s="191"/>
      <c r="D44" s="192"/>
      <c r="E44" s="192" t="s">
        <v>11</v>
      </c>
      <c r="F44" s="58"/>
      <c r="G44" s="36"/>
      <c r="H44" s="36"/>
      <c r="I44" s="36"/>
      <c r="J44" s="67"/>
      <c r="K44" s="67"/>
      <c r="L44" s="67"/>
      <c r="M44" s="67"/>
      <c r="N44" s="67"/>
      <c r="O44" s="67"/>
      <c r="P44" s="67"/>
      <c r="T44" s="67"/>
    </row>
    <row r="45" spans="1:21" s="42" customFormat="1" x14ac:dyDescent="0.25">
      <c r="A45" s="193" t="s">
        <v>4</v>
      </c>
      <c r="B45" s="190"/>
      <c r="C45" s="191"/>
      <c r="D45" s="192"/>
      <c r="E45" s="192"/>
      <c r="F45" s="58"/>
      <c r="G45" s="36"/>
      <c r="H45" s="36"/>
      <c r="I45" s="36"/>
      <c r="J45" s="67"/>
      <c r="K45" s="67"/>
      <c r="L45" s="67"/>
      <c r="M45" s="67"/>
      <c r="N45" s="67"/>
      <c r="O45" s="67"/>
      <c r="P45" s="67"/>
    </row>
    <row r="46" spans="1:21" s="42" customFormat="1" x14ac:dyDescent="0.25">
      <c r="A46" s="194" t="s">
        <v>12</v>
      </c>
      <c r="B46" s="195"/>
      <c r="C46" s="191"/>
      <c r="D46" s="192"/>
      <c r="E46" s="192"/>
      <c r="F46" s="192" t="s">
        <v>7</v>
      </c>
      <c r="G46" s="36"/>
      <c r="H46" s="36"/>
      <c r="I46" s="36"/>
      <c r="J46" s="67"/>
      <c r="K46" s="67"/>
      <c r="L46" s="67"/>
      <c r="M46" s="67"/>
      <c r="N46" s="67"/>
      <c r="O46" s="67"/>
      <c r="P46" s="67"/>
    </row>
    <row r="47" spans="1:21" s="42" customFormat="1" x14ac:dyDescent="0.25">
      <c r="A47" s="193" t="s">
        <v>14</v>
      </c>
      <c r="B47" s="190"/>
      <c r="C47" s="191"/>
      <c r="D47" s="192"/>
      <c r="E47" s="192"/>
      <c r="F47" s="192" t="s">
        <v>27</v>
      </c>
      <c r="G47" s="36"/>
      <c r="H47" s="36"/>
      <c r="I47" s="36"/>
      <c r="J47" s="67"/>
      <c r="K47" s="67"/>
      <c r="L47" s="67"/>
      <c r="M47" s="67"/>
      <c r="N47" s="67"/>
      <c r="O47" s="67"/>
      <c r="P47" s="67"/>
    </row>
    <row r="48" spans="1:21" s="42" customFormat="1" x14ac:dyDescent="0.25">
      <c r="A48" s="193" t="s">
        <v>15</v>
      </c>
      <c r="B48" s="190"/>
      <c r="C48" s="191"/>
      <c r="D48" s="192"/>
      <c r="E48" s="192"/>
      <c r="F48" s="192" t="s">
        <v>26</v>
      </c>
      <c r="G48" s="36"/>
      <c r="H48" s="36"/>
      <c r="I48" s="36"/>
      <c r="J48" s="67"/>
      <c r="K48" s="67"/>
      <c r="L48" s="67"/>
      <c r="M48" s="67"/>
      <c r="N48" s="67"/>
      <c r="O48" s="67"/>
      <c r="P48" s="67"/>
    </row>
    <row r="49" spans="1:20" s="42" customFormat="1" x14ac:dyDescent="0.25">
      <c r="A49" s="193" t="s">
        <v>2</v>
      </c>
      <c r="B49" s="190"/>
      <c r="C49" s="191"/>
      <c r="D49" s="192"/>
      <c r="E49" s="192"/>
      <c r="F49" s="58"/>
      <c r="G49" s="36"/>
      <c r="H49" s="36"/>
      <c r="I49" s="36"/>
      <c r="J49" s="67"/>
      <c r="K49" s="67"/>
      <c r="L49" s="67"/>
      <c r="M49" s="67"/>
      <c r="N49" s="67"/>
      <c r="O49" s="67"/>
      <c r="P49" s="67"/>
    </row>
    <row r="50" spans="1:20" s="42" customFormat="1" x14ac:dyDescent="0.25">
      <c r="A50" s="193" t="s">
        <v>29</v>
      </c>
      <c r="B50" s="190"/>
      <c r="C50" s="191"/>
      <c r="D50" s="192"/>
      <c r="E50" s="192"/>
      <c r="F50" s="36"/>
      <c r="G50" s="36"/>
      <c r="H50" s="36"/>
      <c r="I50" s="36"/>
      <c r="J50" s="67"/>
      <c r="K50" s="67"/>
      <c r="L50" s="67"/>
      <c r="M50" s="67"/>
      <c r="N50" s="67"/>
      <c r="O50" s="67"/>
      <c r="P50" s="67"/>
    </row>
    <row r="51" spans="1:20" s="42" customFormat="1" x14ac:dyDescent="0.25">
      <c r="A51" s="196" t="s">
        <v>16</v>
      </c>
      <c r="B51" s="190"/>
      <c r="C51" s="191"/>
      <c r="D51" s="192"/>
      <c r="E51" s="192"/>
      <c r="F51" s="36"/>
      <c r="G51" s="36"/>
      <c r="H51" s="36"/>
      <c r="I51" s="36"/>
      <c r="J51" s="67"/>
      <c r="K51" s="67"/>
      <c r="L51" s="67"/>
      <c r="M51" s="67"/>
      <c r="N51" s="67"/>
      <c r="O51" s="67"/>
      <c r="P51" s="67"/>
    </row>
    <row r="52" spans="1:20" s="42" customFormat="1" x14ac:dyDescent="0.25">
      <c r="A52" s="193" t="s">
        <v>13</v>
      </c>
      <c r="B52" s="190"/>
      <c r="C52" s="191"/>
      <c r="D52" s="192"/>
      <c r="E52" s="192"/>
      <c r="F52" s="58"/>
      <c r="G52" s="36"/>
      <c r="H52" s="36"/>
      <c r="I52" s="36"/>
      <c r="J52" s="67"/>
      <c r="K52" s="67"/>
      <c r="L52" s="67"/>
      <c r="M52" s="67"/>
      <c r="N52" s="67"/>
      <c r="O52" s="67"/>
      <c r="P52" s="67"/>
      <c r="R52" s="67"/>
      <c r="S52" s="67"/>
      <c r="T52" s="67"/>
    </row>
    <row r="53" spans="1:20" s="42" customFormat="1" x14ac:dyDescent="0.25">
      <c r="A53" s="193" t="s">
        <v>30</v>
      </c>
      <c r="B53" s="190"/>
      <c r="C53" s="191"/>
      <c r="D53" s="192"/>
      <c r="E53" s="192"/>
      <c r="F53" s="58"/>
      <c r="G53" s="36"/>
      <c r="H53" s="36"/>
      <c r="I53" s="36"/>
      <c r="J53" s="67"/>
      <c r="K53" s="67"/>
      <c r="L53" s="67"/>
      <c r="M53" s="67"/>
      <c r="N53" s="67"/>
      <c r="O53" s="67"/>
      <c r="P53" s="67"/>
      <c r="R53" s="67"/>
      <c r="S53" s="67"/>
      <c r="T53" s="67"/>
    </row>
    <row r="54" spans="1:20" s="42" customFormat="1" x14ac:dyDescent="0.25">
      <c r="A54" s="193" t="s">
        <v>31</v>
      </c>
      <c r="B54" s="197"/>
      <c r="C54" s="191"/>
      <c r="D54" s="192"/>
      <c r="E54" s="192"/>
      <c r="F54" s="58"/>
      <c r="G54" s="36"/>
      <c r="H54" s="36"/>
      <c r="I54" s="36"/>
      <c r="J54" s="67"/>
      <c r="K54" s="67"/>
      <c r="L54" s="67"/>
      <c r="M54" s="67"/>
      <c r="N54" s="67"/>
      <c r="O54" s="67"/>
      <c r="P54" s="67"/>
      <c r="R54" s="67"/>
      <c r="S54" s="67"/>
      <c r="T54" s="67"/>
    </row>
    <row r="55" spans="1:20" s="42" customFormat="1" x14ac:dyDescent="0.25">
      <c r="A55" s="193" t="s">
        <v>32</v>
      </c>
      <c r="B55" s="190"/>
      <c r="C55" s="191"/>
      <c r="D55" s="192"/>
      <c r="E55" s="192"/>
      <c r="F55" s="58"/>
      <c r="G55" s="36"/>
      <c r="H55" s="36"/>
      <c r="I55" s="36"/>
      <c r="J55" s="67"/>
      <c r="K55" s="67"/>
      <c r="L55" s="67"/>
      <c r="M55" s="67"/>
      <c r="N55" s="67"/>
      <c r="O55" s="67"/>
      <c r="P55" s="67"/>
      <c r="R55" s="67"/>
      <c r="S55" s="67"/>
      <c r="T55" s="67"/>
    </row>
    <row r="56" spans="1:20" s="42" customFormat="1" x14ac:dyDescent="0.25">
      <c r="A56" s="193" t="s">
        <v>33</v>
      </c>
      <c r="B56" s="195"/>
      <c r="C56" s="191"/>
      <c r="D56" s="192"/>
      <c r="E56" s="192"/>
      <c r="F56" s="36"/>
      <c r="G56" s="36"/>
      <c r="H56" s="36"/>
      <c r="I56" s="36"/>
      <c r="J56" s="67"/>
      <c r="K56" s="67"/>
      <c r="L56" s="67"/>
      <c r="M56" s="67"/>
      <c r="N56" s="67"/>
      <c r="O56" s="67"/>
      <c r="P56" s="67"/>
      <c r="R56" s="67"/>
      <c r="S56" s="67"/>
      <c r="T56" s="67"/>
    </row>
    <row r="57" spans="1:20" s="42" customFormat="1" x14ac:dyDescent="0.25">
      <c r="A57" s="193" t="s">
        <v>34</v>
      </c>
      <c r="B57" s="190"/>
      <c r="C57" s="191"/>
      <c r="D57" s="192"/>
      <c r="E57" s="192"/>
      <c r="F57" s="36"/>
      <c r="G57" s="36"/>
      <c r="H57" s="36"/>
      <c r="I57" s="36"/>
      <c r="J57" s="67"/>
      <c r="K57" s="67"/>
      <c r="L57" s="67"/>
      <c r="M57" s="67"/>
      <c r="N57" s="67"/>
      <c r="O57" s="67"/>
      <c r="P57" s="67"/>
      <c r="R57" s="67"/>
      <c r="S57" s="67"/>
      <c r="T57" s="67"/>
    </row>
    <row r="58" spans="1:20" s="42" customFormat="1" x14ac:dyDescent="0.25">
      <c r="A58" s="196"/>
      <c r="B58" s="190"/>
      <c r="C58" s="191"/>
      <c r="D58" s="192"/>
      <c r="E58" s="192"/>
      <c r="F58" s="36"/>
      <c r="G58" s="36"/>
      <c r="H58" s="36"/>
      <c r="I58" s="36"/>
      <c r="J58" s="67"/>
      <c r="K58" s="67"/>
      <c r="L58" s="67"/>
      <c r="M58" s="67"/>
      <c r="N58" s="67"/>
      <c r="O58" s="67"/>
      <c r="P58" s="67"/>
      <c r="R58" s="67"/>
      <c r="S58" s="67"/>
      <c r="T58" s="14"/>
    </row>
    <row r="59" spans="1:20" s="42" customFormat="1" x14ac:dyDescent="0.25">
      <c r="A59" s="198" t="s">
        <v>4</v>
      </c>
      <c r="B59" s="190"/>
      <c r="C59" s="191"/>
      <c r="D59" s="192"/>
      <c r="E59" s="192"/>
      <c r="F59" s="36"/>
      <c r="G59" s="36"/>
      <c r="H59" s="36"/>
      <c r="I59" s="36"/>
      <c r="J59" s="67"/>
      <c r="K59" s="67"/>
      <c r="L59" s="67"/>
      <c r="M59" s="67"/>
      <c r="N59" s="67"/>
      <c r="O59" s="67"/>
      <c r="P59" s="67"/>
      <c r="R59" s="67"/>
      <c r="S59" s="67"/>
      <c r="T59" s="14"/>
    </row>
    <row r="60" spans="1:20" s="42" customFormat="1" x14ac:dyDescent="0.25">
      <c r="A60" s="199" t="s">
        <v>16</v>
      </c>
      <c r="B60" s="190"/>
      <c r="C60" s="191"/>
      <c r="D60" s="192"/>
      <c r="E60" s="192"/>
      <c r="F60" s="36"/>
      <c r="G60" s="36"/>
      <c r="H60" s="36"/>
      <c r="I60" s="36"/>
      <c r="J60" s="67"/>
      <c r="K60" s="67"/>
      <c r="L60" s="67"/>
      <c r="M60" s="67"/>
      <c r="N60" s="67"/>
      <c r="O60" s="67"/>
      <c r="P60" s="67"/>
      <c r="R60" s="67"/>
      <c r="S60" s="67"/>
      <c r="T60" s="14"/>
    </row>
    <row r="61" spans="1:20" s="42" customFormat="1" x14ac:dyDescent="0.25">
      <c r="A61" s="193" t="s">
        <v>4</v>
      </c>
      <c r="B61" s="190"/>
      <c r="C61" s="191"/>
      <c r="D61" s="192"/>
      <c r="E61" s="192"/>
      <c r="F61" s="36"/>
      <c r="G61" s="36"/>
      <c r="H61" s="36"/>
      <c r="I61" s="36"/>
      <c r="J61" s="67"/>
      <c r="K61" s="67"/>
      <c r="L61" s="67"/>
      <c r="M61" s="67"/>
      <c r="N61" s="67"/>
      <c r="O61" s="67"/>
      <c r="P61" s="67"/>
      <c r="R61" s="67"/>
      <c r="S61" s="67"/>
      <c r="T61" s="14"/>
    </row>
    <row r="62" spans="1:20" s="42" customFormat="1" x14ac:dyDescent="0.25">
      <c r="A62" s="194" t="s">
        <v>18</v>
      </c>
      <c r="B62" s="190"/>
      <c r="C62" s="191"/>
      <c r="D62" s="192"/>
      <c r="E62" s="192"/>
      <c r="F62" s="36"/>
      <c r="G62" s="36"/>
      <c r="H62" s="36"/>
      <c r="I62" s="36"/>
      <c r="J62" s="67"/>
      <c r="K62" s="67"/>
      <c r="L62" s="67"/>
      <c r="M62" s="67"/>
      <c r="N62" s="67"/>
      <c r="O62" s="67"/>
      <c r="P62" s="67"/>
      <c r="R62" s="67"/>
      <c r="S62" s="67"/>
      <c r="T62" s="14"/>
    </row>
    <row r="63" spans="1:20" s="42" customFormat="1" x14ac:dyDescent="0.25">
      <c r="A63" s="193" t="s">
        <v>19</v>
      </c>
      <c r="B63" s="190"/>
      <c r="C63" s="191"/>
      <c r="D63" s="192"/>
      <c r="E63" s="192"/>
      <c r="F63" s="36"/>
      <c r="G63" s="36"/>
      <c r="H63" s="36"/>
      <c r="I63" s="36"/>
      <c r="J63" s="67"/>
      <c r="K63" s="67"/>
      <c r="L63" s="67"/>
      <c r="M63" s="67"/>
      <c r="N63" s="67"/>
      <c r="O63" s="67"/>
      <c r="P63" s="67"/>
      <c r="R63" s="67"/>
      <c r="S63" s="67"/>
      <c r="T63" s="14"/>
    </row>
    <row r="64" spans="1:20" s="42" customFormat="1" x14ac:dyDescent="0.25">
      <c r="A64" s="193" t="s">
        <v>20</v>
      </c>
      <c r="B64" s="190"/>
      <c r="C64" s="191"/>
      <c r="D64" s="192"/>
      <c r="E64" s="192"/>
      <c r="F64" s="36"/>
      <c r="G64" s="36"/>
      <c r="H64" s="36"/>
      <c r="I64" s="36"/>
      <c r="J64" s="67"/>
      <c r="K64" s="67"/>
      <c r="L64" s="67"/>
      <c r="M64" s="67"/>
      <c r="N64" s="67"/>
      <c r="O64" s="67"/>
      <c r="P64" s="67"/>
      <c r="R64" s="67"/>
      <c r="S64" s="67"/>
      <c r="T64" s="14"/>
    </row>
    <row r="65" spans="1:20" s="42" customFormat="1" x14ac:dyDescent="0.25">
      <c r="A65" s="193" t="s">
        <v>35</v>
      </c>
      <c r="B65" s="200"/>
      <c r="C65" s="191"/>
      <c r="D65" s="192"/>
      <c r="E65" s="192"/>
      <c r="F65" s="36"/>
      <c r="G65" s="36"/>
      <c r="H65" s="36"/>
      <c r="I65" s="36"/>
      <c r="J65" s="67"/>
      <c r="K65" s="67"/>
      <c r="L65" s="67"/>
      <c r="M65" s="67"/>
      <c r="N65" s="67"/>
      <c r="O65" s="67"/>
      <c r="P65" s="67"/>
      <c r="R65" s="67"/>
      <c r="S65" s="67"/>
      <c r="T65" s="67"/>
    </row>
    <row r="66" spans="1:20" s="42" customFormat="1" x14ac:dyDescent="0.25">
      <c r="A66" s="193" t="s">
        <v>21</v>
      </c>
      <c r="B66" s="190"/>
      <c r="C66" s="191"/>
      <c r="D66" s="192"/>
      <c r="E66" s="192"/>
      <c r="F66" s="36"/>
      <c r="G66" s="36"/>
      <c r="H66" s="36"/>
      <c r="I66" s="36"/>
      <c r="J66" s="67"/>
      <c r="K66" s="67"/>
      <c r="L66" s="67"/>
      <c r="M66" s="67"/>
      <c r="N66" s="67"/>
      <c r="O66" s="67"/>
      <c r="P66" s="67"/>
      <c r="R66" s="67"/>
      <c r="S66" s="67"/>
      <c r="T66" s="67"/>
    </row>
    <row r="67" spans="1:20" s="42" customFormat="1" x14ac:dyDescent="0.25">
      <c r="A67" s="193" t="s">
        <v>22</v>
      </c>
      <c r="B67" s="190"/>
      <c r="C67" s="191"/>
      <c r="D67" s="192"/>
      <c r="E67" s="192"/>
      <c r="F67" s="36"/>
      <c r="G67" s="36"/>
      <c r="H67" s="36"/>
      <c r="I67" s="36"/>
      <c r="J67" s="67"/>
      <c r="K67" s="67"/>
      <c r="L67" s="67"/>
      <c r="M67" s="67"/>
      <c r="N67" s="67"/>
      <c r="O67" s="67"/>
      <c r="P67" s="67"/>
      <c r="R67" s="67"/>
      <c r="S67" s="67"/>
      <c r="T67" s="67"/>
    </row>
    <row r="68" spans="1:20" s="42" customFormat="1" x14ac:dyDescent="0.25">
      <c r="A68" s="193" t="s">
        <v>23</v>
      </c>
      <c r="B68" s="190"/>
      <c r="C68" s="191"/>
      <c r="D68" s="192"/>
      <c r="E68" s="192"/>
      <c r="F68" s="36"/>
      <c r="G68" s="36"/>
      <c r="H68" s="36"/>
      <c r="I68" s="36"/>
      <c r="J68" s="67"/>
      <c r="K68" s="67"/>
      <c r="L68" s="67"/>
      <c r="M68" s="67"/>
      <c r="N68" s="67"/>
      <c r="O68" s="67"/>
      <c r="P68" s="67"/>
      <c r="R68" s="67"/>
      <c r="S68" s="67"/>
      <c r="T68" s="67"/>
    </row>
    <row r="69" spans="1:20" s="42" customFormat="1" x14ac:dyDescent="0.25">
      <c r="A69" s="193" t="s">
        <v>24</v>
      </c>
      <c r="B69" s="190"/>
      <c r="C69" s="191"/>
      <c r="D69" s="192"/>
      <c r="E69" s="192"/>
      <c r="F69" s="36"/>
      <c r="G69" s="36"/>
      <c r="H69" s="36"/>
      <c r="I69" s="36"/>
      <c r="J69" s="67"/>
      <c r="K69" s="67"/>
      <c r="L69" s="67"/>
      <c r="M69" s="67"/>
      <c r="N69" s="67"/>
      <c r="O69" s="67"/>
      <c r="P69" s="67"/>
      <c r="R69" s="67"/>
      <c r="S69" s="67"/>
      <c r="T69" s="67"/>
    </row>
    <row r="70" spans="1:20" s="42" customFormat="1" x14ac:dyDescent="0.25">
      <c r="A70" s="193" t="s">
        <v>25</v>
      </c>
      <c r="B70" s="190"/>
      <c r="C70" s="191"/>
      <c r="D70" s="192"/>
      <c r="E70" s="192"/>
      <c r="F70" s="36"/>
      <c r="G70" s="36"/>
      <c r="H70" s="36"/>
      <c r="I70" s="36"/>
      <c r="J70" s="67"/>
      <c r="K70" s="67"/>
      <c r="L70" s="67"/>
      <c r="M70" s="67"/>
      <c r="N70" s="67"/>
      <c r="O70" s="67"/>
      <c r="P70" s="67"/>
      <c r="R70" s="67"/>
      <c r="S70" s="67"/>
      <c r="T70" s="67"/>
    </row>
    <row r="71" spans="1:20" s="42" customFormat="1" x14ac:dyDescent="0.25">
      <c r="A71" s="193" t="s">
        <v>3</v>
      </c>
      <c r="B71" s="195"/>
      <c r="C71" s="191"/>
      <c r="D71" s="192"/>
      <c r="E71" s="192"/>
      <c r="F71" s="36"/>
      <c r="G71" s="36"/>
      <c r="H71" s="36"/>
      <c r="I71" s="36"/>
      <c r="J71" s="67"/>
      <c r="K71" s="67"/>
      <c r="L71" s="67"/>
      <c r="M71" s="67"/>
      <c r="N71" s="67"/>
      <c r="O71" s="67"/>
      <c r="P71" s="67"/>
      <c r="R71" s="67"/>
      <c r="S71" s="67"/>
      <c r="T71" s="67"/>
    </row>
    <row r="72" spans="1:20" s="42" customFormat="1" x14ac:dyDescent="0.25">
      <c r="A72" s="201" t="s">
        <v>4</v>
      </c>
      <c r="B72" s="191"/>
      <c r="C72" s="191"/>
      <c r="D72" s="192"/>
      <c r="E72" s="192"/>
      <c r="F72" s="36"/>
      <c r="G72" s="36"/>
      <c r="H72" s="36"/>
      <c r="I72" s="36"/>
      <c r="J72" s="67"/>
      <c r="K72" s="67"/>
      <c r="L72" s="67"/>
      <c r="M72" s="67"/>
      <c r="N72" s="67"/>
      <c r="O72" s="67"/>
      <c r="P72" s="67"/>
    </row>
    <row r="73" spans="1:20" s="42" customFormat="1" x14ac:dyDescent="0.25">
      <c r="A73" s="193" t="s">
        <v>36</v>
      </c>
      <c r="B73" s="191"/>
      <c r="C73" s="191"/>
      <c r="D73" s="192"/>
      <c r="E73" s="192"/>
      <c r="F73" s="36"/>
      <c r="G73" s="36"/>
      <c r="H73" s="36"/>
      <c r="I73" s="36"/>
      <c r="J73" s="67"/>
      <c r="K73" s="67"/>
      <c r="L73" s="67"/>
      <c r="M73" s="67"/>
      <c r="N73" s="67"/>
      <c r="O73" s="67"/>
      <c r="P73" s="67"/>
    </row>
    <row r="74" spans="1:20" s="42" customFormat="1" x14ac:dyDescent="0.25">
      <c r="A74" s="193" t="s">
        <v>37</v>
      </c>
      <c r="B74" s="191"/>
      <c r="C74" s="191"/>
      <c r="D74" s="192"/>
      <c r="E74" s="192"/>
      <c r="F74" s="36"/>
      <c r="G74" s="36"/>
      <c r="H74" s="36"/>
      <c r="I74" s="36"/>
      <c r="J74" s="67"/>
      <c r="K74" s="67"/>
      <c r="L74" s="67"/>
      <c r="M74" s="67"/>
      <c r="N74" s="67"/>
      <c r="O74" s="67"/>
      <c r="P74" s="67"/>
    </row>
    <row r="75" spans="1:20" s="42" customFormat="1" x14ac:dyDescent="0.25">
      <c r="A75" s="193" t="s">
        <v>17</v>
      </c>
      <c r="B75" s="191"/>
      <c r="C75" s="191"/>
      <c r="D75" s="192"/>
      <c r="E75" s="192"/>
      <c r="F75" s="36"/>
      <c r="G75" s="36"/>
      <c r="H75" s="36"/>
      <c r="I75" s="36"/>
      <c r="J75" s="67"/>
      <c r="K75" s="67"/>
      <c r="L75" s="67"/>
      <c r="M75" s="67"/>
      <c r="N75" s="67"/>
      <c r="O75" s="67"/>
      <c r="P75" s="67"/>
    </row>
    <row r="76" spans="1:20" s="42" customFormat="1" x14ac:dyDescent="0.25">
      <c r="A76" s="193" t="s">
        <v>38</v>
      </c>
      <c r="B76" s="191"/>
      <c r="C76" s="191"/>
      <c r="D76" s="192"/>
      <c r="E76" s="192"/>
      <c r="F76" s="36"/>
      <c r="G76" s="36"/>
      <c r="H76" s="36"/>
      <c r="I76" s="36"/>
      <c r="J76" s="67"/>
      <c r="K76" s="67"/>
      <c r="L76" s="67"/>
      <c r="M76" s="67"/>
      <c r="N76" s="67"/>
      <c r="O76" s="67"/>
      <c r="P76" s="67"/>
    </row>
    <row r="77" spans="1:20" s="42" customFormat="1" x14ac:dyDescent="0.25">
      <c r="A77" s="193" t="s">
        <v>3</v>
      </c>
      <c r="B77" s="191"/>
      <c r="C77" s="191"/>
      <c r="D77" s="192"/>
      <c r="E77" s="192"/>
      <c r="F77" s="36"/>
      <c r="G77" s="36"/>
      <c r="H77" s="36"/>
      <c r="I77" s="36"/>
      <c r="J77" s="67"/>
      <c r="K77" s="67"/>
      <c r="L77" s="67"/>
      <c r="M77" s="67"/>
      <c r="N77" s="67"/>
      <c r="O77" s="67"/>
      <c r="P77" s="67"/>
    </row>
    <row r="78" spans="1:20" s="42" customFormat="1" x14ac:dyDescent="0.25">
      <c r="A78" s="202"/>
      <c r="B78" s="202"/>
      <c r="C78" s="202"/>
      <c r="D78" s="203"/>
      <c r="E78" s="203"/>
      <c r="F78" s="67"/>
      <c r="G78" s="67"/>
      <c r="H78" s="67"/>
      <c r="I78" s="67"/>
      <c r="J78" s="67"/>
      <c r="K78" s="67"/>
      <c r="L78" s="67"/>
      <c r="M78" s="67"/>
      <c r="N78" s="67"/>
      <c r="O78" s="67"/>
      <c r="P78" s="67"/>
    </row>
    <row r="79" spans="1:20" s="42" customFormat="1" x14ac:dyDescent="0.25">
      <c r="A79" s="202"/>
      <c r="B79" s="202"/>
      <c r="C79" s="202"/>
      <c r="D79" s="203"/>
      <c r="E79" s="203"/>
      <c r="F79" s="67"/>
      <c r="G79" s="67"/>
      <c r="H79" s="67"/>
      <c r="I79" s="67"/>
      <c r="J79" s="67"/>
      <c r="K79" s="67"/>
      <c r="L79" s="67"/>
      <c r="M79" s="67"/>
      <c r="N79" s="67"/>
      <c r="O79" s="67"/>
      <c r="P79" s="67"/>
    </row>
    <row r="80" spans="1:20" s="42" customFormat="1" x14ac:dyDescent="0.25">
      <c r="A80" s="202"/>
      <c r="B80" s="202"/>
      <c r="C80" s="202"/>
      <c r="D80" s="203"/>
      <c r="E80" s="203"/>
      <c r="F80" s="67"/>
      <c r="G80" s="67"/>
      <c r="H80" s="67"/>
    </row>
    <row r="81" spans="1:21" s="42" customFormat="1" x14ac:dyDescent="0.25">
      <c r="A81" s="202"/>
      <c r="B81" s="202"/>
      <c r="C81" s="202"/>
      <c r="D81" s="203"/>
      <c r="E81" s="203"/>
      <c r="F81" s="67"/>
      <c r="G81" s="67"/>
      <c r="H81" s="67"/>
    </row>
    <row r="82" spans="1:21" s="42" customFormat="1" x14ac:dyDescent="0.25">
      <c r="A82" s="202"/>
      <c r="B82" s="202"/>
      <c r="C82" s="202"/>
      <c r="D82" s="203"/>
      <c r="E82" s="203"/>
      <c r="F82" s="67"/>
      <c r="G82" s="67"/>
      <c r="H82" s="67"/>
    </row>
    <row r="83" spans="1:21" s="42" customFormat="1" x14ac:dyDescent="0.25">
      <c r="A83" s="202"/>
      <c r="B83" s="202"/>
      <c r="C83" s="202"/>
      <c r="D83" s="203"/>
      <c r="E83" s="203"/>
      <c r="F83" s="67"/>
      <c r="G83" s="67"/>
      <c r="H83" s="67"/>
    </row>
    <row r="84" spans="1:21" s="42" customFormat="1" x14ac:dyDescent="0.25">
      <c r="A84" s="202"/>
      <c r="B84" s="202"/>
      <c r="C84" s="202"/>
      <c r="D84" s="203"/>
      <c r="E84" s="203"/>
      <c r="F84" s="67"/>
      <c r="G84" s="67"/>
      <c r="H84" s="67"/>
    </row>
    <row r="85" spans="1:21" s="42" customFormat="1" x14ac:dyDescent="0.25">
      <c r="A85" s="202"/>
      <c r="B85" s="202"/>
      <c r="C85" s="202"/>
      <c r="D85" s="203"/>
      <c r="E85" s="203"/>
      <c r="F85" s="67"/>
      <c r="G85" s="67"/>
      <c r="H85" s="67"/>
      <c r="L85" s="43"/>
      <c r="M85" s="43"/>
      <c r="N85" s="43"/>
      <c r="O85" s="43"/>
      <c r="P85" s="43"/>
      <c r="R85" s="43"/>
      <c r="S85" s="43"/>
      <c r="T85" s="43"/>
      <c r="U85" s="43"/>
    </row>
    <row r="86" spans="1:21" s="42" customFormat="1" x14ac:dyDescent="0.25">
      <c r="A86" s="202"/>
      <c r="B86" s="202"/>
      <c r="C86" s="202"/>
      <c r="D86" s="203"/>
      <c r="E86" s="203"/>
      <c r="F86" s="67"/>
      <c r="G86" s="67"/>
      <c r="H86" s="67"/>
      <c r="L86" s="43"/>
      <c r="M86" s="43"/>
      <c r="N86" s="43"/>
      <c r="O86" s="43"/>
      <c r="P86" s="43"/>
      <c r="R86" s="43"/>
      <c r="S86" s="43"/>
      <c r="T86" s="43"/>
      <c r="U86" s="43"/>
    </row>
    <row r="87" spans="1:21" s="42" customFormat="1" x14ac:dyDescent="0.25">
      <c r="A87" s="202"/>
      <c r="B87" s="202"/>
      <c r="C87" s="202"/>
      <c r="D87" s="203"/>
      <c r="E87" s="203"/>
      <c r="F87" s="67"/>
      <c r="G87" s="67"/>
      <c r="H87" s="67"/>
      <c r="L87" s="43"/>
      <c r="M87" s="43"/>
      <c r="N87" s="43"/>
      <c r="O87" s="43"/>
      <c r="P87" s="43"/>
      <c r="R87" s="43"/>
      <c r="S87" s="43"/>
      <c r="T87" s="43"/>
      <c r="U87" s="43"/>
    </row>
    <row r="88" spans="1:21" s="42" customFormat="1" x14ac:dyDescent="0.25">
      <c r="A88" s="202"/>
      <c r="B88" s="202"/>
      <c r="C88" s="202"/>
      <c r="D88" s="203"/>
      <c r="E88" s="203"/>
      <c r="F88" s="67"/>
      <c r="G88" s="67"/>
      <c r="H88" s="67"/>
      <c r="L88" s="43"/>
      <c r="M88" s="43"/>
      <c r="N88" s="43"/>
      <c r="O88" s="43"/>
      <c r="P88" s="43"/>
      <c r="R88" s="43"/>
      <c r="S88" s="43"/>
      <c r="T88" s="43"/>
      <c r="U88" s="43"/>
    </row>
    <row r="89" spans="1:21" s="42" customFormat="1" x14ac:dyDescent="0.25">
      <c r="A89" s="202"/>
      <c r="B89" s="202"/>
      <c r="C89" s="202"/>
      <c r="D89" s="203"/>
      <c r="E89" s="203"/>
      <c r="F89" s="67"/>
      <c r="G89" s="67"/>
      <c r="H89" s="67"/>
      <c r="I89" s="67"/>
      <c r="J89" s="67"/>
      <c r="K89" s="67"/>
      <c r="L89" s="204"/>
      <c r="M89" s="204"/>
      <c r="N89" s="204"/>
      <c r="O89" s="204"/>
      <c r="P89" s="204"/>
      <c r="R89" s="43"/>
      <c r="S89" s="43"/>
      <c r="T89" s="43"/>
      <c r="U89" s="43"/>
    </row>
    <row r="90" spans="1:21" s="42" customFormat="1" x14ac:dyDescent="0.25">
      <c r="A90" s="202"/>
      <c r="B90" s="202"/>
      <c r="C90" s="202"/>
      <c r="D90" s="203"/>
      <c r="E90" s="203"/>
      <c r="F90" s="67"/>
      <c r="G90" s="67"/>
      <c r="H90" s="67"/>
      <c r="I90" s="67"/>
      <c r="J90" s="67"/>
      <c r="K90" s="67"/>
      <c r="L90" s="204"/>
      <c r="M90" s="204"/>
      <c r="N90" s="204"/>
      <c r="O90" s="204"/>
      <c r="P90" s="204"/>
      <c r="R90" s="43"/>
      <c r="S90" s="43"/>
      <c r="T90" s="43"/>
      <c r="U90" s="43"/>
    </row>
    <row r="91" spans="1:21" s="42" customFormat="1" x14ac:dyDescent="0.25">
      <c r="A91" s="202"/>
      <c r="B91" s="202"/>
      <c r="C91" s="202"/>
      <c r="D91" s="203"/>
      <c r="E91" s="203"/>
      <c r="F91" s="67"/>
      <c r="G91" s="67"/>
      <c r="H91" s="67"/>
      <c r="I91" s="67"/>
      <c r="J91" s="67"/>
      <c r="K91" s="67"/>
      <c r="L91" s="204"/>
      <c r="M91" s="204"/>
      <c r="N91" s="204"/>
      <c r="O91" s="204"/>
      <c r="P91" s="204"/>
      <c r="R91" s="43"/>
      <c r="S91" s="43"/>
      <c r="T91" s="43"/>
      <c r="U91" s="43"/>
    </row>
    <row r="92" spans="1:21" s="42" customFormat="1" x14ac:dyDescent="0.25">
      <c r="A92" s="202"/>
      <c r="B92" s="202"/>
      <c r="C92" s="202"/>
      <c r="D92" s="203"/>
      <c r="E92" s="203"/>
      <c r="F92" s="67"/>
      <c r="G92" s="67"/>
      <c r="H92" s="67"/>
      <c r="I92" s="67"/>
      <c r="J92" s="67"/>
      <c r="K92" s="67"/>
      <c r="L92" s="204"/>
      <c r="M92" s="204"/>
      <c r="N92" s="204"/>
      <c r="O92" s="204"/>
      <c r="P92" s="204"/>
      <c r="R92" s="43"/>
      <c r="S92" s="43"/>
      <c r="T92" s="43"/>
      <c r="U92" s="43"/>
    </row>
    <row r="93" spans="1:21" s="42" customFormat="1" x14ac:dyDescent="0.25">
      <c r="A93" s="202"/>
      <c r="B93" s="202"/>
      <c r="C93" s="202"/>
      <c r="D93" s="203"/>
      <c r="E93" s="203"/>
      <c r="F93" s="67"/>
      <c r="G93" s="67"/>
      <c r="H93" s="67"/>
      <c r="I93" s="67"/>
      <c r="J93" s="67"/>
      <c r="K93" s="67"/>
      <c r="L93" s="204"/>
      <c r="M93" s="204"/>
      <c r="N93" s="204"/>
      <c r="O93" s="204"/>
      <c r="P93" s="204"/>
      <c r="R93" s="43"/>
      <c r="S93" s="43"/>
      <c r="T93" s="43"/>
      <c r="U93" s="43"/>
    </row>
    <row r="94" spans="1:21" s="42" customFormat="1" x14ac:dyDescent="0.25">
      <c r="A94" s="202"/>
      <c r="B94" s="202"/>
      <c r="C94" s="202"/>
      <c r="D94" s="203"/>
      <c r="E94" s="203"/>
      <c r="F94" s="67"/>
      <c r="G94" s="67"/>
      <c r="H94" s="67"/>
      <c r="I94" s="67"/>
      <c r="J94" s="67"/>
      <c r="K94" s="67"/>
      <c r="L94" s="204"/>
      <c r="M94" s="204"/>
      <c r="N94" s="204"/>
      <c r="O94" s="204"/>
      <c r="P94" s="204"/>
      <c r="R94" s="43"/>
      <c r="S94" s="43"/>
      <c r="T94" s="43"/>
      <c r="U94" s="43"/>
    </row>
    <row r="95" spans="1:21" s="42" customFormat="1" x14ac:dyDescent="0.25">
      <c r="A95" s="202"/>
      <c r="B95" s="202"/>
      <c r="C95" s="202"/>
      <c r="D95" s="203"/>
      <c r="E95" s="203"/>
      <c r="F95" s="67"/>
      <c r="G95" s="67"/>
      <c r="H95" s="67"/>
      <c r="I95" s="67"/>
      <c r="J95" s="67"/>
      <c r="K95" s="67"/>
      <c r="L95" s="204"/>
      <c r="M95" s="204"/>
      <c r="N95" s="204"/>
      <c r="O95" s="204"/>
      <c r="P95" s="204"/>
      <c r="R95" s="43"/>
      <c r="S95" s="43"/>
      <c r="T95" s="43"/>
      <c r="U95" s="43"/>
    </row>
    <row r="96" spans="1:21" s="42" customFormat="1" x14ac:dyDescent="0.25">
      <c r="A96" s="202"/>
      <c r="B96" s="202"/>
      <c r="C96" s="202"/>
      <c r="D96" s="203"/>
      <c r="E96" s="203"/>
      <c r="F96" s="67"/>
      <c r="G96" s="67"/>
      <c r="H96" s="67"/>
      <c r="I96" s="67"/>
      <c r="J96" s="67"/>
      <c r="K96" s="67"/>
      <c r="L96" s="204"/>
      <c r="M96" s="204"/>
      <c r="N96" s="204"/>
      <c r="O96" s="204"/>
      <c r="P96" s="204"/>
      <c r="R96" s="43"/>
      <c r="S96" s="43"/>
      <c r="T96" s="43"/>
      <c r="U96" s="43"/>
    </row>
    <row r="97" spans="1:21" s="42" customFormat="1" x14ac:dyDescent="0.25">
      <c r="A97" s="202"/>
      <c r="B97" s="202"/>
      <c r="C97" s="202"/>
      <c r="D97" s="203"/>
      <c r="E97" s="203"/>
      <c r="F97" s="204"/>
      <c r="G97" s="204"/>
      <c r="H97" s="204"/>
      <c r="I97" s="204"/>
      <c r="J97" s="204"/>
      <c r="K97" s="204"/>
      <c r="L97" s="204"/>
      <c r="M97" s="204"/>
      <c r="N97" s="204"/>
      <c r="O97" s="204"/>
      <c r="P97" s="204"/>
      <c r="R97" s="43"/>
      <c r="S97" s="43"/>
      <c r="T97" s="43"/>
      <c r="U97" s="43"/>
    </row>
    <row r="98" spans="1:21" s="42" customFormat="1" x14ac:dyDescent="0.25">
      <c r="A98" s="202"/>
      <c r="B98" s="202"/>
      <c r="C98" s="202"/>
      <c r="D98" s="203"/>
      <c r="E98" s="203"/>
      <c r="F98" s="204"/>
      <c r="G98" s="204"/>
      <c r="H98" s="204"/>
      <c r="I98" s="204"/>
      <c r="J98" s="204"/>
      <c r="K98" s="204"/>
      <c r="L98" s="204"/>
      <c r="M98" s="204"/>
      <c r="N98" s="204"/>
      <c r="O98" s="204"/>
      <c r="P98" s="204"/>
      <c r="R98" s="43"/>
      <c r="S98" s="43"/>
      <c r="T98" s="43"/>
      <c r="U98" s="43"/>
    </row>
    <row r="99" spans="1:21" s="204" customFormat="1" x14ac:dyDescent="0.25">
      <c r="A99" s="202"/>
      <c r="B99" s="202"/>
      <c r="C99" s="202"/>
      <c r="D99" s="203"/>
      <c r="E99" s="203"/>
      <c r="Q99" s="42"/>
      <c r="R99" s="43"/>
      <c r="S99" s="43"/>
      <c r="T99" s="43"/>
      <c r="U99" s="43"/>
    </row>
    <row r="100" spans="1:21" s="204" customFormat="1" x14ac:dyDescent="0.25">
      <c r="A100" s="202"/>
      <c r="B100" s="202"/>
      <c r="C100" s="202"/>
      <c r="D100" s="203"/>
      <c r="E100" s="203"/>
      <c r="Q100" s="42"/>
      <c r="R100" s="43"/>
      <c r="S100" s="43"/>
      <c r="T100" s="43"/>
      <c r="U100" s="43"/>
    </row>
    <row r="101" spans="1:21" s="204" customFormat="1" x14ac:dyDescent="0.25">
      <c r="A101" s="202"/>
      <c r="B101" s="202"/>
      <c r="C101" s="202"/>
      <c r="D101" s="203"/>
      <c r="E101" s="203"/>
      <c r="Q101" s="42"/>
      <c r="R101" s="43"/>
      <c r="S101" s="43"/>
      <c r="T101" s="43"/>
      <c r="U101" s="43"/>
    </row>
    <row r="102" spans="1:21" x14ac:dyDescent="0.25">
      <c r="A102" s="202"/>
      <c r="B102" s="202"/>
      <c r="C102" s="202"/>
      <c r="D102" s="203"/>
      <c r="E102" s="203"/>
    </row>
    <row r="103" spans="1:21" x14ac:dyDescent="0.25">
      <c r="A103" s="202"/>
      <c r="B103" s="202"/>
      <c r="C103" s="202"/>
      <c r="D103" s="203"/>
      <c r="E103" s="203"/>
    </row>
    <row r="104" spans="1:21" x14ac:dyDescent="0.25">
      <c r="A104" s="202"/>
      <c r="B104" s="202"/>
      <c r="C104" s="202"/>
      <c r="D104" s="203"/>
      <c r="E104" s="203"/>
    </row>
    <row r="105" spans="1:21" x14ac:dyDescent="0.25">
      <c r="A105" s="202"/>
      <c r="B105" s="202"/>
      <c r="C105" s="202"/>
      <c r="D105" s="203"/>
      <c r="E105" s="203"/>
    </row>
    <row r="106" spans="1:21" x14ac:dyDescent="0.25">
      <c r="A106" s="202"/>
      <c r="B106" s="202"/>
      <c r="C106" s="202"/>
      <c r="D106" s="203"/>
      <c r="E106" s="203"/>
    </row>
    <row r="107" spans="1:21" x14ac:dyDescent="0.25">
      <c r="A107" s="202"/>
      <c r="B107" s="202"/>
      <c r="C107" s="202"/>
      <c r="D107" s="203"/>
      <c r="E107" s="203"/>
    </row>
    <row r="108" spans="1:21" x14ac:dyDescent="0.25">
      <c r="A108" s="202"/>
      <c r="B108" s="202"/>
      <c r="C108" s="202"/>
      <c r="D108" s="203"/>
      <c r="E108" s="203"/>
    </row>
    <row r="109" spans="1:21" x14ac:dyDescent="0.25">
      <c r="A109" s="202"/>
      <c r="B109" s="202"/>
      <c r="C109" s="202"/>
      <c r="D109" s="203"/>
      <c r="E109" s="203"/>
    </row>
    <row r="110" spans="1:21" x14ac:dyDescent="0.25">
      <c r="A110" s="202"/>
      <c r="B110" s="202"/>
      <c r="C110" s="202"/>
      <c r="D110" s="203"/>
      <c r="E110" s="203"/>
    </row>
    <row r="111" spans="1:21" x14ac:dyDescent="0.25">
      <c r="A111" s="202"/>
      <c r="B111" s="202"/>
      <c r="C111" s="202"/>
      <c r="D111" s="203"/>
      <c r="E111" s="203"/>
    </row>
    <row r="112" spans="1:21" x14ac:dyDescent="0.25">
      <c r="A112" s="202"/>
      <c r="B112" s="202"/>
      <c r="C112" s="202"/>
      <c r="D112" s="203"/>
      <c r="E112" s="203"/>
    </row>
    <row r="113" spans="1:17" s="204" customFormat="1" x14ac:dyDescent="0.25">
      <c r="A113" s="202"/>
      <c r="B113" s="202"/>
      <c r="C113" s="202"/>
      <c r="D113" s="203"/>
      <c r="E113" s="203"/>
      <c r="Q113" s="42"/>
    </row>
    <row r="114" spans="1:17" s="204" customFormat="1" x14ac:dyDescent="0.25">
      <c r="A114" s="202"/>
      <c r="B114" s="202"/>
      <c r="C114" s="202"/>
      <c r="D114" s="203"/>
      <c r="E114" s="203"/>
      <c r="Q114" s="42"/>
    </row>
    <row r="115" spans="1:17" s="204" customFormat="1" x14ac:dyDescent="0.25">
      <c r="A115" s="202"/>
      <c r="B115" s="202"/>
      <c r="C115" s="202"/>
      <c r="D115" s="203"/>
      <c r="E115" s="203"/>
      <c r="Q115" s="42"/>
    </row>
  </sheetData>
  <sheetProtection algorithmName="SHA-512" hashValue="wA8SAshYinUwhimKLLP5EseFU2+REJwwgFAnTNqFFkMf+RhjDQLeDsRN3Lffg9gHy4cgI+OLIjl3e0olvhCBnQ==" saltValue="UrMLJjv2W2srl2HjhSK8rQ==" spinCount="100000" sheet="1" selectLockedCells="1"/>
  <protectedRanges>
    <protectedRange sqref="G15:H15 K18 G18 C16:E17" name="Range1"/>
    <protectedRange sqref="J11:K12 M10:N10 G10:K10" name="Range1_2"/>
    <protectedRange sqref="O15 O18" name="Range1_3"/>
    <protectedRange sqref="O14 O17" name="Range1_1_1"/>
    <protectedRange sqref="I22:I23 L22:O24 G22:H24 I24:K24 C29 H28:O30 G28 G30 G25:O27" name="Range1_1"/>
  </protectedRanges>
  <mergeCells count="75">
    <mergeCell ref="J38:M38"/>
    <mergeCell ref="N38:O38"/>
    <mergeCell ref="N34:O34"/>
    <mergeCell ref="J35:M35"/>
    <mergeCell ref="N35:O35"/>
    <mergeCell ref="J36:M36"/>
    <mergeCell ref="N36:O36"/>
    <mergeCell ref="J37:M37"/>
    <mergeCell ref="N37:O37"/>
    <mergeCell ref="C38:F38"/>
    <mergeCell ref="H38:I38"/>
    <mergeCell ref="J31:M31"/>
    <mergeCell ref="N31:O31"/>
    <mergeCell ref="J32:M32"/>
    <mergeCell ref="N32:O32"/>
    <mergeCell ref="J33:M33"/>
    <mergeCell ref="N33:O33"/>
    <mergeCell ref="J34:M34"/>
    <mergeCell ref="C36:F36"/>
    <mergeCell ref="H36:I36"/>
    <mergeCell ref="C37:F37"/>
    <mergeCell ref="H37:I37"/>
    <mergeCell ref="C34:F34"/>
    <mergeCell ref="H34:I34"/>
    <mergeCell ref="C35:F35"/>
    <mergeCell ref="H35:I35"/>
    <mergeCell ref="C32:F32"/>
    <mergeCell ref="H32:I32"/>
    <mergeCell ref="C33:F33"/>
    <mergeCell ref="H33:I33"/>
    <mergeCell ref="E28:K28"/>
    <mergeCell ref="M28:N28"/>
    <mergeCell ref="C29:L29"/>
    <mergeCell ref="M29:N29"/>
    <mergeCell ref="C31:F31"/>
    <mergeCell ref="H31:I31"/>
    <mergeCell ref="E25:K25"/>
    <mergeCell ref="M25:N25"/>
    <mergeCell ref="E26:K26"/>
    <mergeCell ref="M26:N26"/>
    <mergeCell ref="E27:K27"/>
    <mergeCell ref="M27:N27"/>
    <mergeCell ref="G19:O19"/>
    <mergeCell ref="H21:K21"/>
    <mergeCell ref="M21:N21"/>
    <mergeCell ref="E22:K22"/>
    <mergeCell ref="M22:N22"/>
    <mergeCell ref="E24:K24"/>
    <mergeCell ref="M24:N24"/>
    <mergeCell ref="C16:J16"/>
    <mergeCell ref="C17:E17"/>
    <mergeCell ref="M17:N17"/>
    <mergeCell ref="C18:E18"/>
    <mergeCell ref="G18:H18"/>
    <mergeCell ref="I18:J18"/>
    <mergeCell ref="K18:L18"/>
    <mergeCell ref="M18:N18"/>
    <mergeCell ref="C14:E14"/>
    <mergeCell ref="M14:N14"/>
    <mergeCell ref="G15:H15"/>
    <mergeCell ref="I15:J15"/>
    <mergeCell ref="K15:L15"/>
    <mergeCell ref="M15:N15"/>
    <mergeCell ref="G7:I7"/>
    <mergeCell ref="L7:O8"/>
    <mergeCell ref="G8:I8"/>
    <mergeCell ref="C11:J11"/>
    <mergeCell ref="M11:O11"/>
    <mergeCell ref="C13:J13"/>
    <mergeCell ref="H1:O2"/>
    <mergeCell ref="H3:L3"/>
    <mergeCell ref="M3:N3"/>
    <mergeCell ref="G5:I5"/>
    <mergeCell ref="M5:N5"/>
    <mergeCell ref="G6:I6"/>
  </mergeCells>
  <conditionalFormatting sqref="G5">
    <cfRule type="expression" dxfId="95" priority="20">
      <formula>IF(O4="",0,1)</formula>
    </cfRule>
  </conditionalFormatting>
  <conditionalFormatting sqref="G6">
    <cfRule type="expression" dxfId="94" priority="19">
      <formula>IF($O$5="",0,1)</formula>
    </cfRule>
  </conditionalFormatting>
  <conditionalFormatting sqref="G7">
    <cfRule type="expression" dxfId="93" priority="18">
      <formula>IF($G$6="",0,1)</formula>
    </cfRule>
  </conditionalFormatting>
  <conditionalFormatting sqref="G8">
    <cfRule type="expression" dxfId="92" priority="17">
      <formula>IF($G$7="",0,1)</formula>
    </cfRule>
  </conditionalFormatting>
  <conditionalFormatting sqref="O5">
    <cfRule type="expression" dxfId="91" priority="16">
      <formula>IF(G5="",0,1)</formula>
    </cfRule>
  </conditionalFormatting>
  <conditionalFormatting sqref="L7">
    <cfRule type="expression" dxfId="90" priority="15">
      <formula>IF($G$8="",0,1)</formula>
    </cfRule>
  </conditionalFormatting>
  <conditionalFormatting sqref="O4">
    <cfRule type="expression" dxfId="89" priority="14">
      <formula>IF($G$10="-",0,1)</formula>
    </cfRule>
  </conditionalFormatting>
  <conditionalFormatting sqref="O14">
    <cfRule type="expression" dxfId="88" priority="12">
      <formula>IF($M$10="X",1,IF($G$10="x",1,0))</formula>
    </cfRule>
  </conditionalFormatting>
  <conditionalFormatting sqref="O15">
    <cfRule type="expression" dxfId="87" priority="11">
      <formula>IF($O$14="",0,1)</formula>
    </cfRule>
  </conditionalFormatting>
  <conditionalFormatting sqref="O14:O15 G10 M10 O5 L7 G5:G8">
    <cfRule type="expression" dxfId="86" priority="13">
      <formula>IF($I$10="x",1,0)</formula>
    </cfRule>
  </conditionalFormatting>
  <conditionalFormatting sqref="O24:O28">
    <cfRule type="expression" dxfId="85" priority="10">
      <formula>IF($O$22="",0,1)</formula>
    </cfRule>
  </conditionalFormatting>
  <conditionalFormatting sqref="M10">
    <cfRule type="expression" dxfId="84" priority="9">
      <formula>IF($G$10="x",1,0)</formula>
    </cfRule>
  </conditionalFormatting>
  <conditionalFormatting sqref="G10">
    <cfRule type="expression" dxfId="83" priority="8">
      <formula>IF($M$10="x",1,0)</formula>
    </cfRule>
  </conditionalFormatting>
  <conditionalFormatting sqref="G15:H15">
    <cfRule type="expression" dxfId="82" priority="21">
      <formula>IF($G$10="x",IF($I$10="-",IF($M$10="-",1,0)))</formula>
    </cfRule>
  </conditionalFormatting>
  <conditionalFormatting sqref="E24:K28">
    <cfRule type="expression" dxfId="81" priority="7">
      <formula>IF($E$22="",0,1)</formula>
    </cfRule>
  </conditionalFormatting>
  <conditionalFormatting sqref="D24:D28">
    <cfRule type="expression" dxfId="80" priority="6">
      <formula>IF($D$22="",0,1)</formula>
    </cfRule>
  </conditionalFormatting>
  <conditionalFormatting sqref="L24:L28">
    <cfRule type="expression" dxfId="79" priority="5">
      <formula>IF($L$22="",0,1)</formula>
    </cfRule>
  </conditionalFormatting>
  <conditionalFormatting sqref="M24:N28">
    <cfRule type="expression" dxfId="78" priority="4">
      <formula>IF($M$22="",0,1)</formula>
    </cfRule>
  </conditionalFormatting>
  <conditionalFormatting sqref="G10 M10">
    <cfRule type="expression" dxfId="77" priority="22">
      <formula>IF($L$7="",0,1)</formula>
    </cfRule>
  </conditionalFormatting>
  <conditionalFormatting sqref="I10">
    <cfRule type="expression" dxfId="76" priority="23">
      <formula>IF($M$10="x",1,0)</formula>
    </cfRule>
    <cfRule type="expression" dxfId="75" priority="24">
      <formula>IF($E$24="",0,1)</formula>
    </cfRule>
  </conditionalFormatting>
  <conditionalFormatting sqref="G18:H18">
    <cfRule type="expression" dxfId="74" priority="1">
      <formula>IF($G$18="",1,0)</formula>
    </cfRule>
    <cfRule type="expression" dxfId="73" priority="2">
      <formula>IF($G$18&gt;0,1,0)</formula>
    </cfRule>
    <cfRule type="expression" dxfId="72" priority="3">
      <formula>IF($G$18&lt;0,1,0)</formula>
    </cfRule>
  </conditionalFormatting>
  <dataValidations count="5">
    <dataValidation type="list" allowBlank="1" showInputMessage="1" showErrorMessage="1" sqref="G6" xr:uid="{DE67F446-4D00-48F0-9056-00CCA108A781}">
      <formula1>IF($G$5="Kantor Pusat",$A$45:$A$57,$A$59:$A$60)</formula1>
    </dataValidation>
    <dataValidation type="list" allowBlank="1" showInputMessage="1" showErrorMessage="1" sqref="G8" xr:uid="{7AE4A53A-E6CC-4058-8B2B-E3A88C050E38}">
      <formula1>IF($G$5="Kantor Pusat",$A$61:$A$71,$A$72:$A$77)</formula1>
    </dataValidation>
    <dataValidation type="list" allowBlank="1" showInputMessage="1" showErrorMessage="1" sqref="I10 M10 G10" xr:uid="{F9DD2A98-AA44-4513-BE57-22C77C5F23BC}">
      <formula1>$A$43:$A$44</formula1>
    </dataValidation>
    <dataValidation type="list" allowBlank="1" showInputMessage="1" showErrorMessage="1" sqref="O14" xr:uid="{66229A34-EE5A-493A-8B46-2350B374A1D9}">
      <formula1>$F$46:$F$48</formula1>
    </dataValidation>
    <dataValidation type="list" allowBlank="1" showInputMessage="1" showErrorMessage="1" sqref="G5" xr:uid="{29547AB1-7F81-47D4-81A0-B8A519E19312}">
      <formula1>$E$42:$E$44</formula1>
    </dataValidation>
  </dataValidations>
  <printOptions horizontalCentered="1"/>
  <pageMargins left="0.11811023622047245" right="0.11811023622047245" top="0.19685039370078741" bottom="0.11811023622047245" header="0.31496062992125984" footer="0.31496062992125984"/>
  <pageSetup paperSize="9" scale="84" orientation="portrait" horizontalDpi="360" verticalDpi="36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8C631-9CFE-430E-9B37-7AF52871DBD4}">
  <sheetPr codeName="Sheet16"/>
  <dimension ref="A1:U115"/>
  <sheetViews>
    <sheetView showGridLines="0" view="pageBreakPreview" zoomScale="115" zoomScaleNormal="100" zoomScaleSheetLayoutView="115" workbookViewId="0">
      <selection activeCell="O4" sqref="O4"/>
    </sheetView>
  </sheetViews>
  <sheetFormatPr defaultColWidth="9.140625" defaultRowHeight="15" x14ac:dyDescent="0.25"/>
  <cols>
    <col min="1" max="1" width="5.140625" style="36" customWidth="1"/>
    <col min="2" max="2" width="1.28515625" style="204" customWidth="1"/>
    <col min="3" max="3" width="3.85546875" style="204" customWidth="1"/>
    <col min="4" max="4" width="18.28515625" style="204" customWidth="1"/>
    <col min="5" max="5" width="1.140625" style="204" customWidth="1"/>
    <col min="6" max="6" width="1.5703125" style="204" bestFit="1" customWidth="1"/>
    <col min="7" max="7" width="3.5703125" style="204" customWidth="1"/>
    <col min="8" max="8" width="25" style="204" customWidth="1"/>
    <col min="9" max="9" width="3.42578125" style="204" customWidth="1"/>
    <col min="10" max="10" width="12.5703125" style="204" customWidth="1"/>
    <col min="11" max="11" width="6.42578125" style="204" customWidth="1"/>
    <col min="12" max="12" width="8.85546875" style="204" customWidth="1"/>
    <col min="13" max="13" width="3.7109375" style="204" customWidth="1"/>
    <col min="14" max="14" width="9.7109375" style="204" customWidth="1"/>
    <col min="15" max="15" width="16.85546875" style="204" customWidth="1"/>
    <col min="16" max="16" width="1.28515625" style="204" customWidth="1"/>
    <col min="17" max="17" width="14" style="42" bestFit="1" customWidth="1"/>
    <col min="18" max="19" width="9.140625" style="43"/>
    <col min="20" max="20" width="17.42578125" style="43" bestFit="1" customWidth="1"/>
    <col min="21" max="16384" width="9.140625" style="43"/>
  </cols>
  <sheetData>
    <row r="1" spans="1:21" ht="18.75" customHeight="1" thickTop="1" x14ac:dyDescent="0.3">
      <c r="B1" s="37"/>
      <c r="C1" s="38"/>
      <c r="D1" s="38"/>
      <c r="E1" s="38"/>
      <c r="F1" s="39"/>
      <c r="G1" s="39"/>
      <c r="H1" s="40" t="str">
        <f>IF(M10="x","LAPORAN PENGGUNAAN DANA PETTY CASH - LPD",IF(I10="x","LAPORAN PENGGUNAAN DANA PETTY CASH - LPD",IF(G10="x","FORM PENGAJUAN DANA PETTY CASH - FPD","FORM PENGAJUAN DANA PETTY CASH - FPD")))</f>
        <v>FORM PENGAJUAN DANA PETTY CASH - FPD</v>
      </c>
      <c r="I1" s="40"/>
      <c r="J1" s="40"/>
      <c r="K1" s="40"/>
      <c r="L1" s="40"/>
      <c r="M1" s="40"/>
      <c r="N1" s="40"/>
      <c r="O1" s="40"/>
      <c r="P1" s="41"/>
      <c r="R1" s="42"/>
      <c r="S1" s="42"/>
      <c r="T1" s="42"/>
      <c r="U1" s="42"/>
    </row>
    <row r="2" spans="1:21" ht="6" customHeight="1" x14ac:dyDescent="0.25">
      <c r="B2" s="44"/>
      <c r="C2" s="45"/>
      <c r="D2" s="45"/>
      <c r="E2" s="45"/>
      <c r="F2" s="46"/>
      <c r="G2" s="46"/>
      <c r="H2" s="47"/>
      <c r="I2" s="47"/>
      <c r="J2" s="47"/>
      <c r="K2" s="47"/>
      <c r="L2" s="47"/>
      <c r="M2" s="47"/>
      <c r="N2" s="47"/>
      <c r="O2" s="47"/>
      <c r="P2" s="48"/>
      <c r="R2" s="42"/>
      <c r="S2" s="42"/>
      <c r="T2" s="42"/>
      <c r="U2" s="42"/>
    </row>
    <row r="3" spans="1:21" x14ac:dyDescent="0.25">
      <c r="B3" s="44"/>
      <c r="C3" s="45"/>
      <c r="D3" s="45"/>
      <c r="E3" s="45"/>
      <c r="F3" s="45"/>
      <c r="G3" s="45"/>
      <c r="H3" s="49" t="str">
        <f>"No. "&amp;IF(M10="X","LPD",IF(I10="x","LPD",IF(G10="x","FPD")))&amp;" / INAURA - "&amp;G6&amp;" - "&amp;G8&amp;"/"</f>
        <v>No. FALSE / INAURA -  - /</v>
      </c>
      <c r="I3" s="49"/>
      <c r="J3" s="49"/>
      <c r="K3" s="49"/>
      <c r="L3" s="49"/>
      <c r="M3" s="50">
        <v>13</v>
      </c>
      <c r="N3" s="50"/>
      <c r="O3" s="51" t="str">
        <f>UPPER(G5)</f>
        <v/>
      </c>
      <c r="P3" s="48"/>
      <c r="R3" s="42"/>
      <c r="S3" s="42"/>
      <c r="T3" s="42"/>
      <c r="U3" s="42"/>
    </row>
    <row r="4" spans="1:21" ht="15.75" thickBot="1" x14ac:dyDescent="0.3">
      <c r="B4" s="44"/>
      <c r="C4" s="45"/>
      <c r="D4" s="45"/>
      <c r="E4" s="45"/>
      <c r="F4" s="52"/>
      <c r="G4" s="45"/>
      <c r="H4" s="45"/>
      <c r="I4" s="45"/>
      <c r="J4" s="45"/>
      <c r="K4" s="45"/>
      <c r="L4" s="45"/>
      <c r="M4" s="45"/>
      <c r="N4" s="53" t="s">
        <v>0</v>
      </c>
      <c r="O4" s="1"/>
      <c r="P4" s="48"/>
      <c r="R4" s="42"/>
      <c r="S4" s="42"/>
      <c r="T4" s="42"/>
      <c r="U4" s="42"/>
    </row>
    <row r="5" spans="1:21" ht="16.5" thickTop="1" thickBot="1" x14ac:dyDescent="0.3">
      <c r="B5" s="44"/>
      <c r="C5" s="45" t="str">
        <f>IF(O4="","","Unit Kerja")</f>
        <v/>
      </c>
      <c r="D5" s="45"/>
      <c r="E5" s="45"/>
      <c r="F5" s="55" t="str">
        <f>IF(O4="","",":")</f>
        <v/>
      </c>
      <c r="G5" s="15"/>
      <c r="H5" s="15"/>
      <c r="I5" s="15"/>
      <c r="J5" s="45"/>
      <c r="K5" s="45"/>
      <c r="L5" s="45"/>
      <c r="M5" s="49" t="str">
        <f>IF(G5="","",IF(G5="Kantor Pusat","Lokasi Gedung :","Lokasi Kerja :"))</f>
        <v/>
      </c>
      <c r="N5" s="49"/>
      <c r="O5" s="2"/>
      <c r="P5" s="48"/>
      <c r="Q5" s="58"/>
      <c r="R5" s="42"/>
      <c r="S5" s="42"/>
      <c r="T5" s="42"/>
      <c r="U5" s="42"/>
    </row>
    <row r="6" spans="1:21" ht="15.75" thickBot="1" x14ac:dyDescent="0.3">
      <c r="A6" s="59"/>
      <c r="B6" s="44"/>
      <c r="C6" s="45" t="str">
        <f>IF(O5="","","Departement")</f>
        <v/>
      </c>
      <c r="D6" s="45"/>
      <c r="E6" s="45"/>
      <c r="F6" s="45" t="str">
        <f>IF(O5="","",":")</f>
        <v/>
      </c>
      <c r="G6" s="16"/>
      <c r="H6" s="16"/>
      <c r="I6" s="16"/>
      <c r="J6" s="45"/>
      <c r="K6" s="61"/>
      <c r="L6" s="62" t="str">
        <f>IF(G8="","","Keperluan")</f>
        <v/>
      </c>
      <c r="M6" s="62" t="str">
        <f>IF(G8="","",":")</f>
        <v/>
      </c>
      <c r="N6" s="63"/>
      <c r="O6" s="64" t="str">
        <f>IF(G10="-","",IF(G10="x",IF(O4="","Ketikan Tanggal STPD","")))</f>
        <v/>
      </c>
      <c r="P6" s="48"/>
      <c r="Q6" s="58"/>
      <c r="R6" s="42"/>
      <c r="S6" s="42"/>
      <c r="T6" s="42"/>
      <c r="U6" s="42"/>
    </row>
    <row r="7" spans="1:21" ht="15.75" thickBot="1" x14ac:dyDescent="0.3">
      <c r="B7" s="44"/>
      <c r="C7" s="45" t="str">
        <f>IF(G6="","","Nama Karyawan")</f>
        <v/>
      </c>
      <c r="D7" s="45"/>
      <c r="E7" s="45"/>
      <c r="F7" s="45" t="str">
        <f>IF(G6="","",":")</f>
        <v/>
      </c>
      <c r="G7" s="16"/>
      <c r="H7" s="16"/>
      <c r="I7" s="16"/>
      <c r="J7" s="45"/>
      <c r="K7" s="45"/>
      <c r="L7" s="33"/>
      <c r="M7" s="33"/>
      <c r="N7" s="33"/>
      <c r="O7" s="33"/>
      <c r="P7" s="48"/>
      <c r="Q7" s="66" t="str">
        <f>IF(G8="Manager",IF(G6=A51,"Manager'",IF(G6=A52,"Manager'",IF(G6=A53,"Manager'",IF(G6=A54,"Manager'",IF(G6=A55,"Manager'",IF(G6=A56,"Manager'",IF(G6=A57,"Manager'","Manager"))))))),"")</f>
        <v/>
      </c>
      <c r="R7" s="67"/>
      <c r="S7" s="42"/>
      <c r="T7" s="42"/>
      <c r="U7" s="42"/>
    </row>
    <row r="8" spans="1:21" x14ac:dyDescent="0.25">
      <c r="B8" s="44"/>
      <c r="C8" s="45" t="str">
        <f>IF(G7="","","Jabatan")</f>
        <v/>
      </c>
      <c r="D8" s="45"/>
      <c r="E8" s="45"/>
      <c r="F8" s="45" t="str">
        <f>IF(G7="","",":")</f>
        <v/>
      </c>
      <c r="G8" s="17"/>
      <c r="H8" s="17"/>
      <c r="I8" s="17"/>
      <c r="J8" s="45"/>
      <c r="K8" s="45"/>
      <c r="L8" s="33"/>
      <c r="M8" s="33"/>
      <c r="N8" s="33"/>
      <c r="O8" s="33"/>
      <c r="P8" s="48"/>
      <c r="Q8" s="58"/>
      <c r="R8" s="67"/>
      <c r="S8" s="42"/>
      <c r="T8" s="42"/>
      <c r="U8" s="42"/>
    </row>
    <row r="9" spans="1:21" ht="5.25" customHeight="1" x14ac:dyDescent="0.25">
      <c r="B9" s="44"/>
      <c r="C9" s="45"/>
      <c r="D9" s="45"/>
      <c r="E9" s="45"/>
      <c r="F9" s="45"/>
      <c r="G9" s="45"/>
      <c r="H9" s="45"/>
      <c r="I9" s="45"/>
      <c r="J9" s="45"/>
      <c r="K9" s="45"/>
      <c r="L9" s="45"/>
      <c r="M9" s="45"/>
      <c r="N9" s="45"/>
      <c r="O9" s="45"/>
      <c r="P9" s="48"/>
      <c r="Q9" s="58"/>
      <c r="R9" s="67"/>
      <c r="S9" s="42"/>
      <c r="T9" s="42"/>
      <c r="U9" s="42"/>
    </row>
    <row r="10" spans="1:21" ht="15.75" thickBot="1" x14ac:dyDescent="0.3">
      <c r="B10" s="44"/>
      <c r="C10" s="45" t="str">
        <f>IF(L7="","","Permohonan")</f>
        <v/>
      </c>
      <c r="D10" s="45"/>
      <c r="E10" s="45"/>
      <c r="F10" s="45" t="str">
        <f>IF(L7="","",":")</f>
        <v/>
      </c>
      <c r="G10" s="3" t="s">
        <v>4</v>
      </c>
      <c r="H10" s="70" t="str">
        <f>IF(L7="",""," Uang Muka")</f>
        <v/>
      </c>
      <c r="I10" s="3" t="s">
        <v>4</v>
      </c>
      <c r="J10" s="71" t="str">
        <f>IF(G10="-",""," Realisasi Biaya")</f>
        <v/>
      </c>
      <c r="K10" s="72"/>
      <c r="L10" s="61"/>
      <c r="M10" s="3" t="s">
        <v>4</v>
      </c>
      <c r="N10" s="71" t="str">
        <f>IF(L7="",""," Klaim Biaya/Pembayaran")</f>
        <v/>
      </c>
      <c r="O10" s="73"/>
      <c r="P10" s="48"/>
      <c r="Q10" s="58"/>
      <c r="R10" s="45" t="str">
        <f>IF(P10="","",IF(V1="X","Uang Muka",""))</f>
        <v/>
      </c>
      <c r="S10" s="42"/>
      <c r="T10" s="42"/>
      <c r="U10" s="42"/>
    </row>
    <row r="11" spans="1:21" ht="21.75" customHeight="1" thickTop="1" x14ac:dyDescent="0.25">
      <c r="B11" s="44"/>
      <c r="C11" s="74" t="s">
        <v>6</v>
      </c>
      <c r="D11" s="74"/>
      <c r="E11" s="74"/>
      <c r="F11" s="74"/>
      <c r="G11" s="74"/>
      <c r="H11" s="74"/>
      <c r="I11" s="74"/>
      <c r="J11" s="74"/>
      <c r="K11" s="75"/>
      <c r="L11" s="61"/>
      <c r="M11" s="74" t="s">
        <v>28</v>
      </c>
      <c r="N11" s="74"/>
      <c r="O11" s="74"/>
      <c r="P11" s="48"/>
      <c r="Q11" s="58"/>
      <c r="R11" s="67"/>
      <c r="S11" s="42"/>
      <c r="T11" s="42"/>
      <c r="U11" s="42"/>
    </row>
    <row r="12" spans="1:21" ht="1.5" customHeight="1" x14ac:dyDescent="0.25">
      <c r="B12" s="44"/>
      <c r="C12" s="75"/>
      <c r="D12" s="75"/>
      <c r="E12" s="75"/>
      <c r="F12" s="75"/>
      <c r="G12" s="75"/>
      <c r="H12" s="75"/>
      <c r="I12" s="75"/>
      <c r="J12" s="75"/>
      <c r="K12" s="75"/>
      <c r="L12" s="61"/>
      <c r="M12" s="76"/>
      <c r="N12" s="76"/>
      <c r="O12" s="76"/>
      <c r="P12" s="48"/>
      <c r="Q12" s="58"/>
      <c r="R12" s="67"/>
      <c r="S12" s="42"/>
      <c r="T12" s="42"/>
      <c r="U12" s="42"/>
    </row>
    <row r="13" spans="1:21" s="86" customFormat="1" ht="15.75" x14ac:dyDescent="0.25">
      <c r="A13" s="77"/>
      <c r="B13" s="78"/>
      <c r="C13" s="79" t="str">
        <f>IF(M10="x","Realisasi Penggunaan Dana (Klaim Biaya)",IF(I10="x","Jumlah Pengajuan Dana Sebelumnya",IF(G10="x","Permohonan Pengajuan Biaya Dimuka","")))</f>
        <v/>
      </c>
      <c r="D13" s="79"/>
      <c r="E13" s="79"/>
      <c r="F13" s="79"/>
      <c r="G13" s="79"/>
      <c r="H13" s="79"/>
      <c r="I13" s="79"/>
      <c r="J13" s="79"/>
      <c r="K13" s="80"/>
      <c r="L13" s="80"/>
      <c r="M13" s="81"/>
      <c r="N13" s="81"/>
      <c r="O13" s="81"/>
      <c r="P13" s="82"/>
      <c r="Q13" s="83"/>
      <c r="R13" s="84"/>
      <c r="S13" s="85"/>
      <c r="T13" s="85"/>
      <c r="U13" s="85"/>
    </row>
    <row r="14" spans="1:21" ht="15.75" thickBot="1" x14ac:dyDescent="0.3">
      <c r="B14" s="44"/>
      <c r="C14" s="87" t="str">
        <f>IF(C13="Permohonan Pengajuan Biaya Dimuka",O4,IF(C13="Jumlah Pengajuan Dana Sebelumnya",O4,""))</f>
        <v/>
      </c>
      <c r="D14" s="87"/>
      <c r="E14" s="87"/>
      <c r="F14" s="45"/>
      <c r="G14" s="88"/>
      <c r="H14" s="88"/>
      <c r="I14" s="88"/>
      <c r="J14" s="88"/>
      <c r="K14" s="88"/>
      <c r="L14" s="88"/>
      <c r="M14" s="49" t="str">
        <f>IF(M10="X","Bank :",IF(G10="x","Bank",""))</f>
        <v/>
      </c>
      <c r="N14" s="49"/>
      <c r="O14" s="4"/>
      <c r="P14" s="48"/>
      <c r="Q14" s="58"/>
      <c r="R14" s="67"/>
      <c r="S14" s="42"/>
      <c r="T14" s="42"/>
      <c r="U14" s="42"/>
    </row>
    <row r="15" spans="1:21" ht="15.75" thickTop="1" x14ac:dyDescent="0.25">
      <c r="B15" s="44"/>
      <c r="C15" s="45" t="str">
        <f>IF(C14="","","Jumlah Uang Muka")</f>
        <v/>
      </c>
      <c r="D15" s="45"/>
      <c r="E15" s="45"/>
      <c r="F15" s="45" t="str">
        <f>IF(C15="","",":")</f>
        <v/>
      </c>
      <c r="G15" s="32" t="str">
        <f>IF(C15="","",SUM(M24:N28))</f>
        <v/>
      </c>
      <c r="H15" s="32"/>
      <c r="I15" s="90" t="str">
        <f>IF(C15="","","Cara Bayar :")</f>
        <v/>
      </c>
      <c r="J15" s="90"/>
      <c r="K15" s="91" t="str">
        <f>IF(C13="","","Transfer / Cash")</f>
        <v/>
      </c>
      <c r="L15" s="91"/>
      <c r="M15" s="49" t="str">
        <f>IF(M14="","","No.Rekening :")</f>
        <v/>
      </c>
      <c r="N15" s="49"/>
      <c r="O15" s="5"/>
      <c r="P15" s="48"/>
      <c r="Q15" s="93">
        <f>IF(G15="",IF(I10="x",2,1),2)</f>
        <v>1</v>
      </c>
      <c r="R15" s="67"/>
      <c r="S15" s="42"/>
      <c r="T15" s="42"/>
      <c r="U15" s="42"/>
    </row>
    <row r="16" spans="1:21" s="86" customFormat="1" ht="15.75" x14ac:dyDescent="0.25">
      <c r="A16" s="77"/>
      <c r="B16" s="78"/>
      <c r="C16" s="79" t="str">
        <f>IF(M10="x","Realisasi Penggunaan Dana (Klaim Biaya)",IF(G10="-","",IF(I10="x","Realiasi Penggunaan Dana (Uang Muka)","")))</f>
        <v/>
      </c>
      <c r="D16" s="79"/>
      <c r="E16" s="79"/>
      <c r="F16" s="79"/>
      <c r="G16" s="79"/>
      <c r="H16" s="79"/>
      <c r="I16" s="79"/>
      <c r="J16" s="79"/>
      <c r="K16" s="94"/>
      <c r="L16" s="94"/>
      <c r="M16" s="94"/>
      <c r="N16" s="94"/>
      <c r="O16" s="94"/>
      <c r="P16" s="82"/>
      <c r="Q16" s="83"/>
      <c r="R16" s="84"/>
      <c r="S16" s="85"/>
      <c r="T16" s="85"/>
      <c r="U16" s="85"/>
    </row>
    <row r="17" spans="1:21" x14ac:dyDescent="0.25">
      <c r="B17" s="44"/>
      <c r="C17" s="87" t="str">
        <f ca="1">IF(C16="","",NOW())</f>
        <v/>
      </c>
      <c r="D17" s="87"/>
      <c r="E17" s="87"/>
      <c r="F17" s="45"/>
      <c r="G17" s="73"/>
      <c r="H17" s="73"/>
      <c r="I17" s="73"/>
      <c r="J17" s="73"/>
      <c r="K17" s="73"/>
      <c r="L17" s="73"/>
      <c r="M17" s="49" t="str">
        <f>IF(C18="Pas","",IF(M10="x","Bank :",IF(I10="x","Bank :",IF(G10="-","",""))))</f>
        <v/>
      </c>
      <c r="N17" s="49"/>
      <c r="O17" s="95" t="str">
        <f>IF(C18="","",IF(G18=0,"",IF(C18="Kelebihan Uang Muka",IF(G5=E42,"Mandiri","Mandiri"),IF(C18="Jumlah Klaim",O14,O14))))</f>
        <v/>
      </c>
      <c r="P17" s="48"/>
      <c r="Q17" s="58"/>
      <c r="R17" s="67"/>
      <c r="S17" s="42"/>
      <c r="T17" s="42"/>
      <c r="U17" s="42"/>
    </row>
    <row r="18" spans="1:21" x14ac:dyDescent="0.25">
      <c r="B18" s="44"/>
      <c r="C18" s="96" t="str">
        <f>IF(M10="x","Jumlah Klaim",IF(G10="X",IF(I10="X",IF(Q18&lt;0,"Kekurangan Uang Muka",IF(Q18=0,"Pas","Kelebihan Uang Muka")),""),""))</f>
        <v/>
      </c>
      <c r="D18" s="96"/>
      <c r="E18" s="96"/>
      <c r="F18" s="95" t="str">
        <f>IF(C18="","",":")</f>
        <v/>
      </c>
      <c r="G18" s="97" t="str">
        <f>IF(C18="","",Q18)</f>
        <v/>
      </c>
      <c r="H18" s="97"/>
      <c r="I18" s="98" t="str">
        <f>IF(C18="","",IF(C18="Pas","",IF(C18="Kelebihan Uang muka","Setor Melalui :","Cara Bayar :")))</f>
        <v/>
      </c>
      <c r="J18" s="98"/>
      <c r="K18" s="31" t="str">
        <f>IF(I18="","","Transfer / Cash")</f>
        <v/>
      </c>
      <c r="L18" s="31"/>
      <c r="M18" s="98" t="str">
        <f>IF(M17="","","No.Rekening :")</f>
        <v/>
      </c>
      <c r="N18" s="98"/>
      <c r="O18" s="99" t="str">
        <f>IF(C18="","",IF(G18=0,"",IF(C18="Kelebihan Uang Muka",IF(G5=E42,"156 00233 77510","156 00233 77510"),IF(C18="Jumlah Klaim",O15,O15))))</f>
        <v/>
      </c>
      <c r="P18" s="48"/>
      <c r="Q18" s="100" t="str">
        <f>IF(Q15=2,M29-O29,O29)</f>
        <v/>
      </c>
      <c r="R18" s="67"/>
      <c r="S18" s="42"/>
      <c r="T18" s="42"/>
      <c r="U18" s="42"/>
    </row>
    <row r="19" spans="1:21" x14ac:dyDescent="0.25">
      <c r="B19" s="44"/>
      <c r="C19" s="95" t="str">
        <f>IF(C18="","","Terbilang")</f>
        <v/>
      </c>
      <c r="D19" s="95"/>
      <c r="E19" s="95"/>
      <c r="F19" s="95" t="str">
        <f>IF(C19="","",":")</f>
        <v/>
      </c>
      <c r="G19" s="101" t="str">
        <f>IF(C18="","",IF(G18="","",PROPER(IF(G18=0,"nol",IF(G18&lt;0,"minus ","")&amp;SUBSTITUTE(TRIM(SUBSTITUTE(SUBSTITUTE(SUBSTITUTE(SUBSTITUTE(SUBSTITUTE(SUBSTITUTE(SUBSTITUTE(SUBSTITUTE(SUBSTITUTE(SUBSTITUTE(SUBSTITUTE(SUBSTITUTE(SUBSTITUTE(SUBSTITUTE(SUBSTITUTE(SUBSTITUTE(SUBSTITUTE(SUBSTITUTE(SUBSTITUTE(SUBSTITUTE(SUBSTITUTE(SUBSTITUTE(SUBSTITUTE(SUBSTITUTE(IF(--MID(TEXT(ABS(G18),"000000000000000"),1,3)=0,"",MID(TEXT(ABS(G18),"000000000000000"),1,1)&amp;" ratus "&amp;MID(TEXT(ABS(G18),"000000000000000"),2,1)&amp;" puluh "&amp;MID(TEXT(ABS(G18),"000000000000000"),3,1)&amp;" trilyun ")&amp;IF(--MID(TEXT(ABS(G18),"000000000000000"),4,3)=0,"",MID(TEXT(ABS(G18),"000000000000000"),4,1)&amp;" ratus "&amp;MID(TEXT(ABS(G18),"000000000000000"),5,1)&amp;" puluh "&amp;MID(TEXT(ABS(G18),"000000000000000"),6,1)&amp;" milyar ")&amp;IF(--MID(TEXT(ABS(G18),"000000000000000"),7,3)=0,"",MID(TEXT(ABS(G18),"000000000000000"),7,1)&amp;" ratus "&amp;MID(TEXT(ABS(G18),"000000000000000"),8,1)&amp;" puluh "&amp;MID(TEXT(ABS(G18),"000000000000000"),9,1)&amp;" juta ")&amp;IF(--MID(TEXT(ABS(G18),"000000000000000"),10,3)=0,"",IF(--MID(TEXT(ABS(G18),"000000000000000"),10,3)=1,"*",MID(TEXT(ABS(G18),"000000000000000"),10,1)&amp;" ratus "&amp;MID(TEXT(ABS(G18),"000000000000000"),11,1)&amp;" puluh ")&amp;MID(TEXT(ABS(G18),"000000000000000"),12,1)&amp;" ribu ")&amp;IF(--MID(TEXT(ABS(G18),"000000000000000"),13,3)=0,"",MID(TEXT(ABS(G18),"000000000000000"),13,1)&amp;" ratus "&amp;MID(TEXT(ABS(G18),"000000000000000"),14,1)&amp;" puluh "&amp;MID(TEXT(ABS(G18),"000000000000000"),15,1)),1,"satu"),2,"dua"),3,"tiga"),4,"empat"),5,"lima"),6,"enam"),7,"tujuh"),8,"delapan"),9,"sembilan"),"0 ratus",""),"0 puluh",""),"satu puluh 0","sepuluh"),"satu puluh satu","sebelas"),"satu puluh dua","duabelas"),"satu puluh tiga","tigabelas"),"satu puluh empat","empatbelas"),"satu puluh lima","limabelas"),"satu puluh enam","enambelas"),"satu puluh tujuh","tujuhbelas"),"satu puluh delapan","delapanbelas"),"satu puluh sembilan","sembilanbelas"),"satu ratus","seratus"),"*satu ribu","seribu"),0,""))," "," "))&amp;" rupiah")))</f>
        <v/>
      </c>
      <c r="H19" s="101"/>
      <c r="I19" s="101"/>
      <c r="J19" s="101"/>
      <c r="K19" s="101"/>
      <c r="L19" s="101"/>
      <c r="M19" s="101"/>
      <c r="N19" s="101"/>
      <c r="O19" s="101"/>
      <c r="P19" s="48"/>
      <c r="Q19" s="102"/>
      <c r="R19" s="67"/>
      <c r="S19" s="42"/>
      <c r="T19" s="42"/>
      <c r="U19" s="42"/>
    </row>
    <row r="20" spans="1:21" ht="3" customHeight="1" x14ac:dyDescent="0.25">
      <c r="B20" s="44"/>
      <c r="C20" s="45"/>
      <c r="D20" s="45"/>
      <c r="E20" s="45"/>
      <c r="F20" s="45"/>
      <c r="G20" s="103"/>
      <c r="H20" s="103"/>
      <c r="I20" s="103"/>
      <c r="J20" s="103"/>
      <c r="K20" s="103"/>
      <c r="L20" s="103"/>
      <c r="M20" s="103"/>
      <c r="N20" s="103"/>
      <c r="O20" s="103"/>
      <c r="P20" s="48"/>
      <c r="Q20" s="104"/>
      <c r="R20" s="67"/>
      <c r="S20" s="42"/>
      <c r="T20" s="42"/>
      <c r="U20" s="42"/>
    </row>
    <row r="21" spans="1:21" s="86" customFormat="1" ht="15.75" x14ac:dyDescent="0.25">
      <c r="A21" s="77"/>
      <c r="B21" s="78"/>
      <c r="C21" s="105" t="str">
        <f>IF(L7="-","","Tabel Detail Perhitungan :")</f>
        <v>Tabel Detail Perhitungan :</v>
      </c>
      <c r="D21" s="105"/>
      <c r="E21" s="105"/>
      <c r="F21" s="106"/>
      <c r="G21" s="107"/>
      <c r="H21" s="108" t="s">
        <v>39</v>
      </c>
      <c r="I21" s="108"/>
      <c r="J21" s="108"/>
      <c r="K21" s="108"/>
      <c r="L21" s="109"/>
      <c r="M21" s="110"/>
      <c r="N21" s="110"/>
      <c r="O21" s="111"/>
      <c r="P21" s="82"/>
      <c r="Q21" s="83"/>
      <c r="R21" s="84"/>
      <c r="S21" s="85"/>
      <c r="T21" s="85"/>
      <c r="U21" s="85"/>
    </row>
    <row r="22" spans="1:21" s="120" customFormat="1" ht="15.75" thickBot="1" x14ac:dyDescent="0.3">
      <c r="A22" s="112"/>
      <c r="B22" s="113"/>
      <c r="C22" s="114" t="str">
        <f>IF(G10="x","No.",IF(I10="x","No.",IF(M10="x","No.","")))</f>
        <v/>
      </c>
      <c r="D22" s="114" t="str">
        <f>IF(I10="x","Tanggal Nota",IF(G10="x","",IF(M10="x","Tanggal Nota","")))</f>
        <v/>
      </c>
      <c r="E22" s="115" t="str">
        <f>IF(G10="x","Keterangan",IF(I10="x","Keterangan",IF(M10="x","Keterangan","")))</f>
        <v/>
      </c>
      <c r="F22" s="115"/>
      <c r="G22" s="115"/>
      <c r="H22" s="115"/>
      <c r="I22" s="115"/>
      <c r="J22" s="115"/>
      <c r="K22" s="115"/>
      <c r="L22" s="114" t="str">
        <f>IF(I10="x","No. Bukti",IF(G10="x","",IF(M10="x","No. Bukti","")))</f>
        <v/>
      </c>
      <c r="M22" s="116" t="str">
        <f>IF(I10="x","",IF(G10="x","Total Pengajuan",IF(M10="x","","")))</f>
        <v/>
      </c>
      <c r="N22" s="116"/>
      <c r="O22" s="117" t="str">
        <f>IF(I10="x","Total Realisasi",IF(G10="x","",IF(M10="x","Total Klaim","")))</f>
        <v/>
      </c>
      <c r="P22" s="118"/>
      <c r="Q22" s="112"/>
      <c r="R22" s="119"/>
      <c r="S22" s="119"/>
      <c r="T22" s="119"/>
      <c r="U22" s="119"/>
    </row>
    <row r="23" spans="1:21" ht="3.75" customHeight="1" x14ac:dyDescent="0.25">
      <c r="B23" s="44"/>
      <c r="C23" s="121"/>
      <c r="D23" s="121"/>
      <c r="E23" s="122"/>
      <c r="F23" s="122"/>
      <c r="G23" s="122"/>
      <c r="H23" s="122"/>
      <c r="I23" s="122"/>
      <c r="J23" s="122"/>
      <c r="K23" s="122"/>
      <c r="L23" s="122"/>
      <c r="M23" s="123"/>
      <c r="N23" s="124"/>
      <c r="O23" s="124"/>
      <c r="P23" s="48"/>
      <c r="Q23" s="58"/>
      <c r="R23" s="42"/>
      <c r="S23" s="42"/>
      <c r="T23" s="42"/>
      <c r="U23" s="42"/>
    </row>
    <row r="24" spans="1:21" ht="15.75" thickBot="1" x14ac:dyDescent="0.3">
      <c r="B24" s="44"/>
      <c r="C24" s="125" t="str">
        <f>IF(E24&lt;&gt;"",COUNTA($E$24:E24),"")</f>
        <v/>
      </c>
      <c r="D24" s="6"/>
      <c r="E24" s="28"/>
      <c r="F24" s="29"/>
      <c r="G24" s="29"/>
      <c r="H24" s="29"/>
      <c r="I24" s="29"/>
      <c r="J24" s="29"/>
      <c r="K24" s="30"/>
      <c r="L24" s="34"/>
      <c r="M24" s="26"/>
      <c r="N24" s="27"/>
      <c r="O24" s="7"/>
      <c r="P24" s="48"/>
      <c r="Q24" s="104"/>
      <c r="R24" s="42"/>
      <c r="S24" s="42"/>
      <c r="T24" s="42"/>
      <c r="U24" s="42"/>
    </row>
    <row r="25" spans="1:21" ht="15.75" thickBot="1" x14ac:dyDescent="0.3">
      <c r="B25" s="44"/>
      <c r="C25" s="125" t="str">
        <f>IF(E25&lt;&gt;"",COUNTA($E$24:E25),"")</f>
        <v/>
      </c>
      <c r="D25" s="6"/>
      <c r="E25" s="23"/>
      <c r="F25" s="24"/>
      <c r="G25" s="24"/>
      <c r="H25" s="24"/>
      <c r="I25" s="24"/>
      <c r="J25" s="24"/>
      <c r="K25" s="25"/>
      <c r="L25" s="34"/>
      <c r="M25" s="26"/>
      <c r="N25" s="27"/>
      <c r="O25" s="7"/>
      <c r="P25" s="48"/>
      <c r="Q25" s="58"/>
      <c r="R25" s="42"/>
      <c r="S25" s="42"/>
      <c r="T25" s="42"/>
      <c r="U25" s="42"/>
    </row>
    <row r="26" spans="1:21" ht="15.75" thickBot="1" x14ac:dyDescent="0.3">
      <c r="B26" s="44"/>
      <c r="C26" s="125" t="str">
        <f>IF(E26&lt;&gt;"",COUNTA($E$24:E26),"")</f>
        <v/>
      </c>
      <c r="D26" s="6"/>
      <c r="E26" s="23"/>
      <c r="F26" s="24"/>
      <c r="G26" s="24"/>
      <c r="H26" s="24"/>
      <c r="I26" s="24"/>
      <c r="J26" s="24"/>
      <c r="K26" s="25"/>
      <c r="L26" s="34"/>
      <c r="M26" s="26"/>
      <c r="N26" s="27"/>
      <c r="O26" s="7"/>
      <c r="P26" s="48"/>
      <c r="Q26" s="58"/>
      <c r="R26" s="42"/>
      <c r="S26" s="42"/>
      <c r="T26" s="42"/>
      <c r="U26" s="42"/>
    </row>
    <row r="27" spans="1:21" ht="15.75" thickBot="1" x14ac:dyDescent="0.3">
      <c r="B27" s="44"/>
      <c r="C27" s="125" t="str">
        <f>IF(E27&lt;&gt;"",COUNTA($E$24:E27),"")</f>
        <v/>
      </c>
      <c r="D27" s="6"/>
      <c r="E27" s="23"/>
      <c r="F27" s="24"/>
      <c r="G27" s="24"/>
      <c r="H27" s="24"/>
      <c r="I27" s="24"/>
      <c r="J27" s="24"/>
      <c r="K27" s="25"/>
      <c r="L27" s="34"/>
      <c r="M27" s="26"/>
      <c r="N27" s="27"/>
      <c r="O27" s="7"/>
      <c r="P27" s="48"/>
      <c r="Q27" s="58"/>
      <c r="R27" s="42"/>
      <c r="S27" s="42"/>
      <c r="T27" s="42"/>
      <c r="U27" s="42"/>
    </row>
    <row r="28" spans="1:21" x14ac:dyDescent="0.25">
      <c r="B28" s="44"/>
      <c r="C28" s="125" t="str">
        <f>IF(E28&lt;&gt;"",COUNTA($E$24:E28),"")</f>
        <v/>
      </c>
      <c r="D28" s="8"/>
      <c r="E28" s="18"/>
      <c r="F28" s="19"/>
      <c r="G28" s="19"/>
      <c r="H28" s="19"/>
      <c r="I28" s="19"/>
      <c r="J28" s="19"/>
      <c r="K28" s="20"/>
      <c r="L28" s="35"/>
      <c r="M28" s="21"/>
      <c r="N28" s="22"/>
      <c r="O28" s="9"/>
      <c r="P28" s="48"/>
      <c r="Q28" s="58"/>
      <c r="R28" s="42"/>
      <c r="S28" s="42"/>
      <c r="T28" s="42"/>
      <c r="U28" s="42"/>
    </row>
    <row r="29" spans="1:21" ht="13.5" customHeight="1" thickBot="1" x14ac:dyDescent="0.3">
      <c r="B29" s="44"/>
      <c r="C29" s="115" t="str">
        <f>IF(E22="","","Total")</f>
        <v/>
      </c>
      <c r="D29" s="115"/>
      <c r="E29" s="115"/>
      <c r="F29" s="115"/>
      <c r="G29" s="115"/>
      <c r="H29" s="115"/>
      <c r="I29" s="115"/>
      <c r="J29" s="115"/>
      <c r="K29" s="115"/>
      <c r="L29" s="115"/>
      <c r="M29" s="145" t="str">
        <f>IF(M24="","",SUM(M24:N28))</f>
        <v/>
      </c>
      <c r="N29" s="145"/>
      <c r="O29" s="146" t="str">
        <f>IF(O22="","",SUM(O24:O28))</f>
        <v/>
      </c>
      <c r="P29" s="48"/>
      <c r="Q29" s="58"/>
      <c r="R29" s="42"/>
      <c r="S29" s="42"/>
      <c r="T29" s="42"/>
      <c r="U29" s="42"/>
    </row>
    <row r="30" spans="1:21" ht="3.75" customHeight="1" thickBot="1" x14ac:dyDescent="0.3">
      <c r="B30" s="44"/>
      <c r="C30" s="62"/>
      <c r="D30" s="62"/>
      <c r="E30" s="62"/>
      <c r="F30" s="147"/>
      <c r="G30" s="147"/>
      <c r="H30" s="10"/>
      <c r="I30" s="11"/>
      <c r="J30" s="11"/>
      <c r="K30" s="11"/>
      <c r="L30" s="148"/>
      <c r="M30" s="149"/>
      <c r="N30" s="12"/>
      <c r="O30" s="13"/>
      <c r="P30" s="48"/>
      <c r="R30" s="42"/>
      <c r="S30" s="42"/>
      <c r="T30" s="42"/>
      <c r="U30" s="42"/>
    </row>
    <row r="31" spans="1:21" x14ac:dyDescent="0.25">
      <c r="A31" s="150"/>
      <c r="B31" s="44"/>
      <c r="C31" s="151" t="str">
        <f>IF(M10="x","Penanggung Jawab",IF(I10="x","Penanggung jawab",IF(G10="x","Pemohon,","")))</f>
        <v/>
      </c>
      <c r="D31" s="152"/>
      <c r="E31" s="152"/>
      <c r="F31" s="152"/>
      <c r="G31" s="153"/>
      <c r="H31" s="152" t="str">
        <f>IF(C32="","",IF(C38="Direktur","","Disetujui,"))</f>
        <v/>
      </c>
      <c r="I31" s="152"/>
      <c r="J31" s="152" t="str">
        <f>IF(C32="","",IF(C18="Pas","Diverifikasi",IF(C18="Kelebihan Uang Muka","Diterima oleh,","Dibayarkan,")))</f>
        <v/>
      </c>
      <c r="K31" s="152"/>
      <c r="L31" s="152"/>
      <c r="M31" s="152"/>
      <c r="N31" s="152" t="str">
        <f>IF(C32="","",IF(I10="X","Diketahui, ",IF(M10="x","Diketahui, ","Diterima,")))</f>
        <v/>
      </c>
      <c r="O31" s="207"/>
      <c r="P31" s="155"/>
      <c r="R31" s="42"/>
      <c r="S31" s="42"/>
      <c r="T31" s="42"/>
      <c r="U31" s="42"/>
    </row>
    <row r="32" spans="1:21" x14ac:dyDescent="0.25">
      <c r="B32" s="44"/>
      <c r="C32" s="156" t="str">
        <f>IF(C31="","",G6)</f>
        <v/>
      </c>
      <c r="D32" s="157"/>
      <c r="E32" s="157"/>
      <c r="F32" s="157"/>
      <c r="G32" s="158"/>
      <c r="H32" s="157" t="str">
        <f>IF(H31="","",IF(C38="Direktur","",IF(C32="Purchasing",IF(C38="Staff","Purchasing","BOD"),IF(C38="General Manager","BOD",IF(C38="Manager","BOD",IF(C38="Manager'","Sales &amp; Marketing",IF(C38="National Manager","Sales &amp; Marketing",C32)))))))</f>
        <v/>
      </c>
      <c r="I32" s="157"/>
      <c r="J32" s="159" t="str">
        <f>IF(C32="","","Finance &amp; Accounting")</f>
        <v/>
      </c>
      <c r="K32" s="159"/>
      <c r="L32" s="159"/>
      <c r="M32" s="159"/>
      <c r="N32" s="159" t="str">
        <f>IF(N31="Diketahui, ",J32,C32)</f>
        <v/>
      </c>
      <c r="O32" s="208"/>
      <c r="P32" s="162"/>
      <c r="R32" s="42"/>
      <c r="S32" s="42"/>
      <c r="T32" s="42"/>
      <c r="U32" s="42"/>
    </row>
    <row r="33" spans="1:21" x14ac:dyDescent="0.25">
      <c r="B33" s="44"/>
      <c r="C33" s="163"/>
      <c r="D33" s="164"/>
      <c r="E33" s="164"/>
      <c r="F33" s="164"/>
      <c r="G33" s="165"/>
      <c r="H33" s="159"/>
      <c r="I33" s="159"/>
      <c r="J33" s="211"/>
      <c r="K33" s="211"/>
      <c r="L33" s="211"/>
      <c r="M33" s="211"/>
      <c r="N33" s="159"/>
      <c r="O33" s="208"/>
      <c r="P33" s="48"/>
      <c r="R33" s="42"/>
      <c r="S33" s="42"/>
      <c r="T33" s="42"/>
      <c r="U33" s="42"/>
    </row>
    <row r="34" spans="1:21" ht="4.5" customHeight="1" x14ac:dyDescent="0.25">
      <c r="B34" s="44"/>
      <c r="C34" s="163"/>
      <c r="D34" s="164"/>
      <c r="E34" s="164"/>
      <c r="F34" s="164"/>
      <c r="G34" s="165"/>
      <c r="H34" s="159"/>
      <c r="I34" s="159"/>
      <c r="J34" s="211"/>
      <c r="K34" s="211"/>
      <c r="L34" s="211"/>
      <c r="M34" s="211"/>
      <c r="N34" s="159"/>
      <c r="O34" s="208"/>
      <c r="P34" s="48"/>
      <c r="R34" s="42"/>
      <c r="S34" s="42"/>
      <c r="T34" s="42"/>
      <c r="U34" s="42"/>
    </row>
    <row r="35" spans="1:21" x14ac:dyDescent="0.25">
      <c r="B35" s="44"/>
      <c r="C35" s="163"/>
      <c r="D35" s="164"/>
      <c r="E35" s="164"/>
      <c r="F35" s="164"/>
      <c r="G35" s="165"/>
      <c r="H35" s="159"/>
      <c r="I35" s="159"/>
      <c r="J35" s="211"/>
      <c r="K35" s="211"/>
      <c r="L35" s="211"/>
      <c r="M35" s="211"/>
      <c r="N35" s="159"/>
      <c r="O35" s="208"/>
      <c r="P35" s="48"/>
      <c r="R35" s="42"/>
      <c r="S35" s="42"/>
      <c r="T35" s="42"/>
      <c r="U35" s="42"/>
    </row>
    <row r="36" spans="1:21" x14ac:dyDescent="0.25">
      <c r="B36" s="44"/>
      <c r="C36" s="163"/>
      <c r="D36" s="164"/>
      <c r="E36" s="164"/>
      <c r="F36" s="164"/>
      <c r="G36" s="165"/>
      <c r="H36" s="159"/>
      <c r="I36" s="159"/>
      <c r="J36" s="211"/>
      <c r="K36" s="211"/>
      <c r="L36" s="211"/>
      <c r="M36" s="211"/>
      <c r="N36" s="159"/>
      <c r="O36" s="208"/>
      <c r="P36" s="48"/>
      <c r="R36" s="42"/>
      <c r="S36" s="42"/>
      <c r="T36" s="42"/>
      <c r="U36" s="42"/>
    </row>
    <row r="37" spans="1:21" s="120" customFormat="1" x14ac:dyDescent="0.25">
      <c r="A37" s="166"/>
      <c r="B37" s="167"/>
      <c r="C37" s="168" t="str">
        <f>IF(C32="","",""&amp;("( "&amp;G7&amp;" )")&amp;"")</f>
        <v/>
      </c>
      <c r="D37" s="169"/>
      <c r="E37" s="169"/>
      <c r="F37" s="169"/>
      <c r="G37" s="170"/>
      <c r="H37" s="169" t="str">
        <f>IF(C32="","",IF(C32="BOD","","(…....................)"))</f>
        <v/>
      </c>
      <c r="I37" s="169"/>
      <c r="J37" s="169" t="str">
        <f>IF(C32="","","(…....................)")</f>
        <v/>
      </c>
      <c r="K37" s="169"/>
      <c r="L37" s="169"/>
      <c r="M37" s="169"/>
      <c r="N37" s="169" t="str">
        <f>IF(C32="","","(…....................)")</f>
        <v/>
      </c>
      <c r="O37" s="209"/>
      <c r="P37" s="172"/>
      <c r="Q37" s="119"/>
      <c r="R37" s="119"/>
      <c r="S37" s="119"/>
      <c r="T37" s="119"/>
      <c r="U37" s="119"/>
    </row>
    <row r="38" spans="1:21" ht="15.75" thickBot="1" x14ac:dyDescent="0.3">
      <c r="A38" s="67"/>
      <c r="B38" s="173"/>
      <c r="C38" s="174" t="str">
        <f>IF(C31="","",IF(Q7="",G8,Q7))</f>
        <v/>
      </c>
      <c r="D38" s="175"/>
      <c r="E38" s="175"/>
      <c r="F38" s="175"/>
      <c r="G38" s="176"/>
      <c r="H38" s="177" t="str">
        <f>IF(H31="","",IF(C38="Direktur","",IF(C32="Purchasing",IF(C38="Staff","Supervisor","Direktur"),IF(C38="Manager'","General manager",IF(C38="Direktur","",IF(C38="General Manager","Direktur",IF(C38="Jr. Manager","Direktur",IF(C38="Manager","Direktur",IF(C38="Regional Manager","National Manager",IF(C38="Area Sales Mgr","National Manager",IF(C38="Area Sales Spv","National Manager",IF(C38="Area Sales","National Manager",IF(C38="Delivery Collector","National Manager",IF(C38="National Manager","General Manager","Manager"))))))))))))))</f>
        <v/>
      </c>
      <c r="I38" s="177"/>
      <c r="J38" s="177" t="str">
        <f>IF(C32="","","Controller ")</f>
        <v/>
      </c>
      <c r="K38" s="177"/>
      <c r="L38" s="177"/>
      <c r="M38" s="177"/>
      <c r="N38" s="177" t="str">
        <f>IF(N31="Diketahui, ","Manager",C38)</f>
        <v/>
      </c>
      <c r="O38" s="210"/>
      <c r="P38" s="155"/>
      <c r="R38" s="42"/>
      <c r="S38" s="42"/>
      <c r="T38" s="42"/>
      <c r="U38" s="42"/>
    </row>
    <row r="39" spans="1:21" ht="6.75" customHeight="1" thickBot="1" x14ac:dyDescent="0.3">
      <c r="A39" s="36" t="s">
        <v>4</v>
      </c>
      <c r="B39" s="180"/>
      <c r="C39" s="181"/>
      <c r="D39" s="181"/>
      <c r="E39" s="181"/>
      <c r="F39" s="182"/>
      <c r="G39" s="182"/>
      <c r="H39" s="182"/>
      <c r="I39" s="182"/>
      <c r="J39" s="182"/>
      <c r="K39" s="182"/>
      <c r="L39" s="183"/>
      <c r="M39" s="183"/>
      <c r="N39" s="183"/>
      <c r="O39" s="183"/>
      <c r="P39" s="184"/>
      <c r="R39" s="42"/>
      <c r="S39" s="42"/>
      <c r="T39" s="42"/>
      <c r="U39" s="42"/>
    </row>
    <row r="40" spans="1:21" ht="6.75" customHeight="1" thickTop="1" x14ac:dyDescent="0.25">
      <c r="B40" s="185"/>
      <c r="C40" s="185"/>
      <c r="D40" s="185"/>
      <c r="E40" s="185"/>
      <c r="F40" s="186"/>
      <c r="G40" s="186"/>
      <c r="H40" s="186"/>
      <c r="I40" s="186"/>
      <c r="J40" s="186"/>
      <c r="K40" s="186"/>
      <c r="L40" s="38"/>
      <c r="M40" s="38"/>
      <c r="N40" s="38"/>
      <c r="O40" s="38"/>
      <c r="P40" s="38"/>
      <c r="R40" s="42"/>
      <c r="S40" s="42"/>
      <c r="T40" s="42"/>
      <c r="U40" s="42"/>
    </row>
    <row r="41" spans="1:21" s="42" customFormat="1" x14ac:dyDescent="0.25">
      <c r="A41" s="36" t="s">
        <v>8</v>
      </c>
      <c r="B41" s="187"/>
      <c r="C41" s="187"/>
      <c r="D41" s="187"/>
      <c r="E41" s="188"/>
      <c r="F41" s="187"/>
      <c r="G41" s="187"/>
      <c r="H41" s="187"/>
      <c r="I41" s="187"/>
      <c r="J41" s="189"/>
      <c r="K41" s="189"/>
      <c r="L41" s="189"/>
      <c r="M41" s="189"/>
      <c r="N41" s="189"/>
      <c r="O41" s="189"/>
      <c r="P41" s="189"/>
    </row>
    <row r="42" spans="1:21" s="42" customFormat="1" x14ac:dyDescent="0.25">
      <c r="A42" s="36" t="s">
        <v>9</v>
      </c>
      <c r="B42" s="36"/>
      <c r="C42" s="36"/>
      <c r="D42" s="36"/>
      <c r="E42" s="36" t="s">
        <v>1</v>
      </c>
      <c r="F42" s="36"/>
      <c r="G42" s="36"/>
      <c r="H42" s="36"/>
      <c r="I42" s="36"/>
      <c r="J42" s="67"/>
      <c r="K42" s="67"/>
      <c r="L42" s="67"/>
      <c r="M42" s="67"/>
      <c r="N42" s="67"/>
      <c r="O42" s="67"/>
      <c r="P42" s="67"/>
    </row>
    <row r="43" spans="1:21" s="42" customFormat="1" x14ac:dyDescent="0.25">
      <c r="A43" s="190" t="s">
        <v>4</v>
      </c>
      <c r="B43" s="190"/>
      <c r="C43" s="191"/>
      <c r="D43" s="192"/>
      <c r="E43" s="192" t="s">
        <v>10</v>
      </c>
      <c r="F43" s="36"/>
      <c r="G43" s="36"/>
      <c r="H43" s="36"/>
      <c r="I43" s="36"/>
      <c r="J43" s="67"/>
      <c r="K43" s="67"/>
      <c r="L43" s="67"/>
      <c r="M43" s="67"/>
      <c r="N43" s="67"/>
      <c r="O43" s="67"/>
      <c r="P43" s="67"/>
    </row>
    <row r="44" spans="1:21" s="42" customFormat="1" x14ac:dyDescent="0.25">
      <c r="A44" s="190" t="s">
        <v>5</v>
      </c>
      <c r="B44" s="190"/>
      <c r="C44" s="191"/>
      <c r="D44" s="192"/>
      <c r="E44" s="192" t="s">
        <v>11</v>
      </c>
      <c r="F44" s="58"/>
      <c r="G44" s="36"/>
      <c r="H44" s="36"/>
      <c r="I44" s="36"/>
      <c r="J44" s="67"/>
      <c r="K44" s="67"/>
      <c r="L44" s="67"/>
      <c r="M44" s="67"/>
      <c r="N44" s="67"/>
      <c r="O44" s="67"/>
      <c r="P44" s="67"/>
      <c r="T44" s="67"/>
    </row>
    <row r="45" spans="1:21" s="42" customFormat="1" x14ac:dyDescent="0.25">
      <c r="A45" s="193" t="s">
        <v>4</v>
      </c>
      <c r="B45" s="190"/>
      <c r="C45" s="191"/>
      <c r="D45" s="192"/>
      <c r="E45" s="192"/>
      <c r="F45" s="58"/>
      <c r="G45" s="36"/>
      <c r="H45" s="36"/>
      <c r="I45" s="36"/>
      <c r="J45" s="67"/>
      <c r="K45" s="67"/>
      <c r="L45" s="67"/>
      <c r="M45" s="67"/>
      <c r="N45" s="67"/>
      <c r="O45" s="67"/>
      <c r="P45" s="67"/>
    </row>
    <row r="46" spans="1:21" s="42" customFormat="1" x14ac:dyDescent="0.25">
      <c r="A46" s="194" t="s">
        <v>12</v>
      </c>
      <c r="B46" s="195"/>
      <c r="C46" s="191"/>
      <c r="D46" s="192"/>
      <c r="E46" s="192"/>
      <c r="F46" s="192" t="s">
        <v>7</v>
      </c>
      <c r="G46" s="36"/>
      <c r="H46" s="36"/>
      <c r="I46" s="36"/>
      <c r="J46" s="67"/>
      <c r="K46" s="67"/>
      <c r="L46" s="67"/>
      <c r="M46" s="67"/>
      <c r="N46" s="67"/>
      <c r="O46" s="67"/>
      <c r="P46" s="67"/>
    </row>
    <row r="47" spans="1:21" s="42" customFormat="1" x14ac:dyDescent="0.25">
      <c r="A47" s="193" t="s">
        <v>14</v>
      </c>
      <c r="B47" s="190"/>
      <c r="C47" s="191"/>
      <c r="D47" s="192"/>
      <c r="E47" s="192"/>
      <c r="F47" s="192" t="s">
        <v>27</v>
      </c>
      <c r="G47" s="36"/>
      <c r="H47" s="36"/>
      <c r="I47" s="36"/>
      <c r="J47" s="67"/>
      <c r="K47" s="67"/>
      <c r="L47" s="67"/>
      <c r="M47" s="67"/>
      <c r="N47" s="67"/>
      <c r="O47" s="67"/>
      <c r="P47" s="67"/>
    </row>
    <row r="48" spans="1:21" s="42" customFormat="1" x14ac:dyDescent="0.25">
      <c r="A48" s="193" t="s">
        <v>15</v>
      </c>
      <c r="B48" s="190"/>
      <c r="C48" s="191"/>
      <c r="D48" s="192"/>
      <c r="E48" s="192"/>
      <c r="F48" s="192" t="s">
        <v>26</v>
      </c>
      <c r="G48" s="36"/>
      <c r="H48" s="36"/>
      <c r="I48" s="36"/>
      <c r="J48" s="67"/>
      <c r="K48" s="67"/>
      <c r="L48" s="67"/>
      <c r="M48" s="67"/>
      <c r="N48" s="67"/>
      <c r="O48" s="67"/>
      <c r="P48" s="67"/>
    </row>
    <row r="49" spans="1:20" s="42" customFormat="1" x14ac:dyDescent="0.25">
      <c r="A49" s="193" t="s">
        <v>2</v>
      </c>
      <c r="B49" s="190"/>
      <c r="C49" s="191"/>
      <c r="D49" s="192"/>
      <c r="E49" s="192"/>
      <c r="F49" s="58"/>
      <c r="G49" s="36"/>
      <c r="H49" s="36"/>
      <c r="I49" s="36"/>
      <c r="J49" s="67"/>
      <c r="K49" s="67"/>
      <c r="L49" s="67"/>
      <c r="M49" s="67"/>
      <c r="N49" s="67"/>
      <c r="O49" s="67"/>
      <c r="P49" s="67"/>
    </row>
    <row r="50" spans="1:20" s="42" customFormat="1" x14ac:dyDescent="0.25">
      <c r="A50" s="193" t="s">
        <v>29</v>
      </c>
      <c r="B50" s="190"/>
      <c r="C50" s="191"/>
      <c r="D50" s="192"/>
      <c r="E50" s="192"/>
      <c r="F50" s="36"/>
      <c r="G50" s="36"/>
      <c r="H50" s="36"/>
      <c r="I50" s="36"/>
      <c r="J50" s="67"/>
      <c r="K50" s="67"/>
      <c r="L50" s="67"/>
      <c r="M50" s="67"/>
      <c r="N50" s="67"/>
      <c r="O50" s="67"/>
      <c r="P50" s="67"/>
    </row>
    <row r="51" spans="1:20" s="42" customFormat="1" x14ac:dyDescent="0.25">
      <c r="A51" s="196" t="s">
        <v>16</v>
      </c>
      <c r="B51" s="190"/>
      <c r="C51" s="191"/>
      <c r="D51" s="192"/>
      <c r="E51" s="192"/>
      <c r="F51" s="36"/>
      <c r="G51" s="36"/>
      <c r="H51" s="36"/>
      <c r="I51" s="36"/>
      <c r="J51" s="67"/>
      <c r="K51" s="67"/>
      <c r="L51" s="67"/>
      <c r="M51" s="67"/>
      <c r="N51" s="67"/>
      <c r="O51" s="67"/>
      <c r="P51" s="67"/>
    </row>
    <row r="52" spans="1:20" s="42" customFormat="1" x14ac:dyDescent="0.25">
      <c r="A52" s="193" t="s">
        <v>13</v>
      </c>
      <c r="B52" s="190"/>
      <c r="C52" s="191"/>
      <c r="D52" s="192"/>
      <c r="E52" s="192"/>
      <c r="F52" s="58"/>
      <c r="G52" s="36"/>
      <c r="H52" s="36"/>
      <c r="I52" s="36"/>
      <c r="J52" s="67"/>
      <c r="K52" s="67"/>
      <c r="L52" s="67"/>
      <c r="M52" s="67"/>
      <c r="N52" s="67"/>
      <c r="O52" s="67"/>
      <c r="P52" s="67"/>
      <c r="R52" s="67"/>
      <c r="S52" s="67"/>
      <c r="T52" s="67"/>
    </row>
    <row r="53" spans="1:20" s="42" customFormat="1" x14ac:dyDescent="0.25">
      <c r="A53" s="193" t="s">
        <v>30</v>
      </c>
      <c r="B53" s="190"/>
      <c r="C53" s="191"/>
      <c r="D53" s="192"/>
      <c r="E53" s="192"/>
      <c r="F53" s="58"/>
      <c r="G53" s="36"/>
      <c r="H53" s="36"/>
      <c r="I53" s="36"/>
      <c r="J53" s="67"/>
      <c r="K53" s="67"/>
      <c r="L53" s="67"/>
      <c r="M53" s="67"/>
      <c r="N53" s="67"/>
      <c r="O53" s="67"/>
      <c r="P53" s="67"/>
      <c r="R53" s="67"/>
      <c r="S53" s="67"/>
      <c r="T53" s="67"/>
    </row>
    <row r="54" spans="1:20" s="42" customFormat="1" x14ac:dyDescent="0.25">
      <c r="A54" s="193" t="s">
        <v>31</v>
      </c>
      <c r="B54" s="197"/>
      <c r="C54" s="191"/>
      <c r="D54" s="192"/>
      <c r="E54" s="192"/>
      <c r="F54" s="58"/>
      <c r="G54" s="36"/>
      <c r="H54" s="36"/>
      <c r="I54" s="36"/>
      <c r="J54" s="67"/>
      <c r="K54" s="67"/>
      <c r="L54" s="67"/>
      <c r="M54" s="67"/>
      <c r="N54" s="67"/>
      <c r="O54" s="67"/>
      <c r="P54" s="67"/>
      <c r="R54" s="67"/>
      <c r="S54" s="67"/>
      <c r="T54" s="67"/>
    </row>
    <row r="55" spans="1:20" s="42" customFormat="1" x14ac:dyDescent="0.25">
      <c r="A55" s="193" t="s">
        <v>32</v>
      </c>
      <c r="B55" s="190"/>
      <c r="C55" s="191"/>
      <c r="D55" s="192"/>
      <c r="E55" s="192"/>
      <c r="F55" s="58"/>
      <c r="G55" s="36"/>
      <c r="H55" s="36"/>
      <c r="I55" s="36"/>
      <c r="J55" s="67"/>
      <c r="K55" s="67"/>
      <c r="L55" s="67"/>
      <c r="M55" s="67"/>
      <c r="N55" s="67"/>
      <c r="O55" s="67"/>
      <c r="P55" s="67"/>
      <c r="R55" s="67"/>
      <c r="S55" s="67"/>
      <c r="T55" s="67"/>
    </row>
    <row r="56" spans="1:20" s="42" customFormat="1" x14ac:dyDescent="0.25">
      <c r="A56" s="193" t="s">
        <v>33</v>
      </c>
      <c r="B56" s="195"/>
      <c r="C56" s="191"/>
      <c r="D56" s="192"/>
      <c r="E56" s="192"/>
      <c r="F56" s="36"/>
      <c r="G56" s="36"/>
      <c r="H56" s="36"/>
      <c r="I56" s="36"/>
      <c r="J56" s="67"/>
      <c r="K56" s="67"/>
      <c r="L56" s="67"/>
      <c r="M56" s="67"/>
      <c r="N56" s="67"/>
      <c r="O56" s="67"/>
      <c r="P56" s="67"/>
      <c r="R56" s="67"/>
      <c r="S56" s="67"/>
      <c r="T56" s="67"/>
    </row>
    <row r="57" spans="1:20" s="42" customFormat="1" x14ac:dyDescent="0.25">
      <c r="A57" s="193" t="s">
        <v>34</v>
      </c>
      <c r="B57" s="190"/>
      <c r="C57" s="191"/>
      <c r="D57" s="192"/>
      <c r="E57" s="192"/>
      <c r="F57" s="36"/>
      <c r="G57" s="36"/>
      <c r="H57" s="36"/>
      <c r="I57" s="36"/>
      <c r="J57" s="67"/>
      <c r="K57" s="67"/>
      <c r="L57" s="67"/>
      <c r="M57" s="67"/>
      <c r="N57" s="67"/>
      <c r="O57" s="67"/>
      <c r="P57" s="67"/>
      <c r="R57" s="67"/>
      <c r="S57" s="67"/>
      <c r="T57" s="67"/>
    </row>
    <row r="58" spans="1:20" s="42" customFormat="1" x14ac:dyDescent="0.25">
      <c r="A58" s="196"/>
      <c r="B58" s="190"/>
      <c r="C58" s="191"/>
      <c r="D58" s="192"/>
      <c r="E58" s="192"/>
      <c r="F58" s="36"/>
      <c r="G58" s="36"/>
      <c r="H58" s="36"/>
      <c r="I58" s="36"/>
      <c r="J58" s="67"/>
      <c r="K58" s="67"/>
      <c r="L58" s="67"/>
      <c r="M58" s="67"/>
      <c r="N58" s="67"/>
      <c r="O58" s="67"/>
      <c r="P58" s="67"/>
      <c r="R58" s="67"/>
      <c r="S58" s="67"/>
      <c r="T58" s="14"/>
    </row>
    <row r="59" spans="1:20" s="42" customFormat="1" x14ac:dyDescent="0.25">
      <c r="A59" s="198" t="s">
        <v>4</v>
      </c>
      <c r="B59" s="190"/>
      <c r="C59" s="191"/>
      <c r="D59" s="192"/>
      <c r="E59" s="192"/>
      <c r="F59" s="36"/>
      <c r="G59" s="36"/>
      <c r="H59" s="36"/>
      <c r="I59" s="36"/>
      <c r="J59" s="67"/>
      <c r="K59" s="67"/>
      <c r="L59" s="67"/>
      <c r="M59" s="67"/>
      <c r="N59" s="67"/>
      <c r="O59" s="67"/>
      <c r="P59" s="67"/>
      <c r="R59" s="67"/>
      <c r="S59" s="67"/>
      <c r="T59" s="14"/>
    </row>
    <row r="60" spans="1:20" s="42" customFormat="1" x14ac:dyDescent="0.25">
      <c r="A60" s="199" t="s">
        <v>16</v>
      </c>
      <c r="B60" s="190"/>
      <c r="C60" s="191"/>
      <c r="D60" s="192"/>
      <c r="E60" s="192"/>
      <c r="F60" s="36"/>
      <c r="G60" s="36"/>
      <c r="H60" s="36"/>
      <c r="I60" s="36"/>
      <c r="J60" s="67"/>
      <c r="K60" s="67"/>
      <c r="L60" s="67"/>
      <c r="M60" s="67"/>
      <c r="N60" s="67"/>
      <c r="O60" s="67"/>
      <c r="P60" s="67"/>
      <c r="R60" s="67"/>
      <c r="S60" s="67"/>
      <c r="T60" s="14"/>
    </row>
    <row r="61" spans="1:20" s="42" customFormat="1" x14ac:dyDescent="0.25">
      <c r="A61" s="193" t="s">
        <v>4</v>
      </c>
      <c r="B61" s="190"/>
      <c r="C61" s="191"/>
      <c r="D61" s="192"/>
      <c r="E61" s="192"/>
      <c r="F61" s="36"/>
      <c r="G61" s="36"/>
      <c r="H61" s="36"/>
      <c r="I61" s="36"/>
      <c r="J61" s="67"/>
      <c r="K61" s="67"/>
      <c r="L61" s="67"/>
      <c r="M61" s="67"/>
      <c r="N61" s="67"/>
      <c r="O61" s="67"/>
      <c r="P61" s="67"/>
      <c r="R61" s="67"/>
      <c r="S61" s="67"/>
      <c r="T61" s="14"/>
    </row>
    <row r="62" spans="1:20" s="42" customFormat="1" x14ac:dyDescent="0.25">
      <c r="A62" s="194" t="s">
        <v>18</v>
      </c>
      <c r="B62" s="190"/>
      <c r="C62" s="191"/>
      <c r="D62" s="192"/>
      <c r="E62" s="192"/>
      <c r="F62" s="36"/>
      <c r="G62" s="36"/>
      <c r="H62" s="36"/>
      <c r="I62" s="36"/>
      <c r="J62" s="67"/>
      <c r="K62" s="67"/>
      <c r="L62" s="67"/>
      <c r="M62" s="67"/>
      <c r="N62" s="67"/>
      <c r="O62" s="67"/>
      <c r="P62" s="67"/>
      <c r="R62" s="67"/>
      <c r="S62" s="67"/>
      <c r="T62" s="14"/>
    </row>
    <row r="63" spans="1:20" s="42" customFormat="1" x14ac:dyDescent="0.25">
      <c r="A63" s="193" t="s">
        <v>19</v>
      </c>
      <c r="B63" s="190"/>
      <c r="C63" s="191"/>
      <c r="D63" s="192"/>
      <c r="E63" s="192"/>
      <c r="F63" s="36"/>
      <c r="G63" s="36"/>
      <c r="H63" s="36"/>
      <c r="I63" s="36"/>
      <c r="J63" s="67"/>
      <c r="K63" s="67"/>
      <c r="L63" s="67"/>
      <c r="M63" s="67"/>
      <c r="N63" s="67"/>
      <c r="O63" s="67"/>
      <c r="P63" s="67"/>
      <c r="R63" s="67"/>
      <c r="S63" s="67"/>
      <c r="T63" s="14"/>
    </row>
    <row r="64" spans="1:20" s="42" customFormat="1" x14ac:dyDescent="0.25">
      <c r="A64" s="193" t="s">
        <v>20</v>
      </c>
      <c r="B64" s="190"/>
      <c r="C64" s="191"/>
      <c r="D64" s="192"/>
      <c r="E64" s="192"/>
      <c r="F64" s="36"/>
      <c r="G64" s="36"/>
      <c r="H64" s="36"/>
      <c r="I64" s="36"/>
      <c r="J64" s="67"/>
      <c r="K64" s="67"/>
      <c r="L64" s="67"/>
      <c r="M64" s="67"/>
      <c r="N64" s="67"/>
      <c r="O64" s="67"/>
      <c r="P64" s="67"/>
      <c r="R64" s="67"/>
      <c r="S64" s="67"/>
      <c r="T64" s="14"/>
    </row>
    <row r="65" spans="1:20" s="42" customFormat="1" x14ac:dyDescent="0.25">
      <c r="A65" s="193" t="s">
        <v>35</v>
      </c>
      <c r="B65" s="200"/>
      <c r="C65" s="191"/>
      <c r="D65" s="192"/>
      <c r="E65" s="192"/>
      <c r="F65" s="36"/>
      <c r="G65" s="36"/>
      <c r="H65" s="36"/>
      <c r="I65" s="36"/>
      <c r="J65" s="67"/>
      <c r="K65" s="67"/>
      <c r="L65" s="67"/>
      <c r="M65" s="67"/>
      <c r="N65" s="67"/>
      <c r="O65" s="67"/>
      <c r="P65" s="67"/>
      <c r="R65" s="67"/>
      <c r="S65" s="67"/>
      <c r="T65" s="67"/>
    </row>
    <row r="66" spans="1:20" s="42" customFormat="1" x14ac:dyDescent="0.25">
      <c r="A66" s="193" t="s">
        <v>21</v>
      </c>
      <c r="B66" s="190"/>
      <c r="C66" s="191"/>
      <c r="D66" s="192"/>
      <c r="E66" s="192"/>
      <c r="F66" s="36"/>
      <c r="G66" s="36"/>
      <c r="H66" s="36"/>
      <c r="I66" s="36"/>
      <c r="J66" s="67"/>
      <c r="K66" s="67"/>
      <c r="L66" s="67"/>
      <c r="M66" s="67"/>
      <c r="N66" s="67"/>
      <c r="O66" s="67"/>
      <c r="P66" s="67"/>
      <c r="R66" s="67"/>
      <c r="S66" s="67"/>
      <c r="T66" s="67"/>
    </row>
    <row r="67" spans="1:20" s="42" customFormat="1" x14ac:dyDescent="0.25">
      <c r="A67" s="193" t="s">
        <v>22</v>
      </c>
      <c r="B67" s="190"/>
      <c r="C67" s="191"/>
      <c r="D67" s="192"/>
      <c r="E67" s="192"/>
      <c r="F67" s="36"/>
      <c r="G67" s="36"/>
      <c r="H67" s="36"/>
      <c r="I67" s="36"/>
      <c r="J67" s="67"/>
      <c r="K67" s="67"/>
      <c r="L67" s="67"/>
      <c r="M67" s="67"/>
      <c r="N67" s="67"/>
      <c r="O67" s="67"/>
      <c r="P67" s="67"/>
      <c r="R67" s="67"/>
      <c r="S67" s="67"/>
      <c r="T67" s="67"/>
    </row>
    <row r="68" spans="1:20" s="42" customFormat="1" x14ac:dyDescent="0.25">
      <c r="A68" s="193" t="s">
        <v>23</v>
      </c>
      <c r="B68" s="190"/>
      <c r="C68" s="191"/>
      <c r="D68" s="192"/>
      <c r="E68" s="192"/>
      <c r="F68" s="36"/>
      <c r="G68" s="36"/>
      <c r="H68" s="36"/>
      <c r="I68" s="36"/>
      <c r="J68" s="67"/>
      <c r="K68" s="67"/>
      <c r="L68" s="67"/>
      <c r="M68" s="67"/>
      <c r="N68" s="67"/>
      <c r="O68" s="67"/>
      <c r="P68" s="67"/>
      <c r="R68" s="67"/>
      <c r="S68" s="67"/>
      <c r="T68" s="67"/>
    </row>
    <row r="69" spans="1:20" s="42" customFormat="1" x14ac:dyDescent="0.25">
      <c r="A69" s="193" t="s">
        <v>24</v>
      </c>
      <c r="B69" s="190"/>
      <c r="C69" s="191"/>
      <c r="D69" s="192"/>
      <c r="E69" s="192"/>
      <c r="F69" s="36"/>
      <c r="G69" s="36"/>
      <c r="H69" s="36"/>
      <c r="I69" s="36"/>
      <c r="J69" s="67"/>
      <c r="K69" s="67"/>
      <c r="L69" s="67"/>
      <c r="M69" s="67"/>
      <c r="N69" s="67"/>
      <c r="O69" s="67"/>
      <c r="P69" s="67"/>
      <c r="R69" s="67"/>
      <c r="S69" s="67"/>
      <c r="T69" s="67"/>
    </row>
    <row r="70" spans="1:20" s="42" customFormat="1" x14ac:dyDescent="0.25">
      <c r="A70" s="193" t="s">
        <v>25</v>
      </c>
      <c r="B70" s="190"/>
      <c r="C70" s="191"/>
      <c r="D70" s="192"/>
      <c r="E70" s="192"/>
      <c r="F70" s="36"/>
      <c r="G70" s="36"/>
      <c r="H70" s="36"/>
      <c r="I70" s="36"/>
      <c r="J70" s="67"/>
      <c r="K70" s="67"/>
      <c r="L70" s="67"/>
      <c r="M70" s="67"/>
      <c r="N70" s="67"/>
      <c r="O70" s="67"/>
      <c r="P70" s="67"/>
      <c r="R70" s="67"/>
      <c r="S70" s="67"/>
      <c r="T70" s="67"/>
    </row>
    <row r="71" spans="1:20" s="42" customFormat="1" x14ac:dyDescent="0.25">
      <c r="A71" s="193" t="s">
        <v>3</v>
      </c>
      <c r="B71" s="195"/>
      <c r="C71" s="191"/>
      <c r="D71" s="192"/>
      <c r="E71" s="192"/>
      <c r="F71" s="36"/>
      <c r="G71" s="36"/>
      <c r="H71" s="36"/>
      <c r="I71" s="36"/>
      <c r="J71" s="67"/>
      <c r="K71" s="67"/>
      <c r="L71" s="67"/>
      <c r="M71" s="67"/>
      <c r="N71" s="67"/>
      <c r="O71" s="67"/>
      <c r="P71" s="67"/>
      <c r="R71" s="67"/>
      <c r="S71" s="67"/>
      <c r="T71" s="67"/>
    </row>
    <row r="72" spans="1:20" s="42" customFormat="1" x14ac:dyDescent="0.25">
      <c r="A72" s="201" t="s">
        <v>4</v>
      </c>
      <c r="B72" s="191"/>
      <c r="C72" s="191"/>
      <c r="D72" s="192"/>
      <c r="E72" s="192"/>
      <c r="F72" s="36"/>
      <c r="G72" s="36"/>
      <c r="H72" s="36"/>
      <c r="I72" s="36"/>
      <c r="J72" s="67"/>
      <c r="K72" s="67"/>
      <c r="L72" s="67"/>
      <c r="M72" s="67"/>
      <c r="N72" s="67"/>
      <c r="O72" s="67"/>
      <c r="P72" s="67"/>
    </row>
    <row r="73" spans="1:20" s="42" customFormat="1" x14ac:dyDescent="0.25">
      <c r="A73" s="193" t="s">
        <v>36</v>
      </c>
      <c r="B73" s="191"/>
      <c r="C73" s="191"/>
      <c r="D73" s="192"/>
      <c r="E73" s="192"/>
      <c r="F73" s="36"/>
      <c r="G73" s="36"/>
      <c r="H73" s="36"/>
      <c r="I73" s="36"/>
      <c r="J73" s="67"/>
      <c r="K73" s="67"/>
      <c r="L73" s="67"/>
      <c r="M73" s="67"/>
      <c r="N73" s="67"/>
      <c r="O73" s="67"/>
      <c r="P73" s="67"/>
    </row>
    <row r="74" spans="1:20" s="42" customFormat="1" x14ac:dyDescent="0.25">
      <c r="A74" s="193" t="s">
        <v>37</v>
      </c>
      <c r="B74" s="191"/>
      <c r="C74" s="191"/>
      <c r="D74" s="192"/>
      <c r="E74" s="192"/>
      <c r="F74" s="36"/>
      <c r="G74" s="36"/>
      <c r="H74" s="36"/>
      <c r="I74" s="36"/>
      <c r="J74" s="67"/>
      <c r="K74" s="67"/>
      <c r="L74" s="67"/>
      <c r="M74" s="67"/>
      <c r="N74" s="67"/>
      <c r="O74" s="67"/>
      <c r="P74" s="67"/>
    </row>
    <row r="75" spans="1:20" s="42" customFormat="1" x14ac:dyDescent="0.25">
      <c r="A75" s="193" t="s">
        <v>17</v>
      </c>
      <c r="B75" s="191"/>
      <c r="C75" s="191"/>
      <c r="D75" s="192"/>
      <c r="E75" s="192"/>
      <c r="F75" s="36"/>
      <c r="G75" s="36"/>
      <c r="H75" s="36"/>
      <c r="I75" s="36"/>
      <c r="J75" s="67"/>
      <c r="K75" s="67"/>
      <c r="L75" s="67"/>
      <c r="M75" s="67"/>
      <c r="N75" s="67"/>
      <c r="O75" s="67"/>
      <c r="P75" s="67"/>
    </row>
    <row r="76" spans="1:20" s="42" customFormat="1" x14ac:dyDescent="0.25">
      <c r="A76" s="193" t="s">
        <v>38</v>
      </c>
      <c r="B76" s="191"/>
      <c r="C76" s="191"/>
      <c r="D76" s="192"/>
      <c r="E76" s="192"/>
      <c r="F76" s="36"/>
      <c r="G76" s="36"/>
      <c r="H76" s="36"/>
      <c r="I76" s="36"/>
      <c r="J76" s="67"/>
      <c r="K76" s="67"/>
      <c r="L76" s="67"/>
      <c r="M76" s="67"/>
      <c r="N76" s="67"/>
      <c r="O76" s="67"/>
      <c r="P76" s="67"/>
    </row>
    <row r="77" spans="1:20" s="42" customFormat="1" x14ac:dyDescent="0.25">
      <c r="A77" s="193" t="s">
        <v>3</v>
      </c>
      <c r="B77" s="191"/>
      <c r="C77" s="191"/>
      <c r="D77" s="192"/>
      <c r="E77" s="192"/>
      <c r="F77" s="36"/>
      <c r="G77" s="36"/>
      <c r="H77" s="36"/>
      <c r="I77" s="36"/>
      <c r="J77" s="67"/>
      <c r="K77" s="67"/>
      <c r="L77" s="67"/>
      <c r="M77" s="67"/>
      <c r="N77" s="67"/>
      <c r="O77" s="67"/>
      <c r="P77" s="67"/>
    </row>
    <row r="78" spans="1:20" s="42" customFormat="1" x14ac:dyDescent="0.25">
      <c r="A78" s="202"/>
      <c r="B78" s="202"/>
      <c r="C78" s="202"/>
      <c r="D78" s="203"/>
      <c r="E78" s="203"/>
      <c r="F78" s="67"/>
      <c r="G78" s="67"/>
      <c r="H78" s="67"/>
      <c r="I78" s="67"/>
      <c r="J78" s="67"/>
      <c r="K78" s="67"/>
      <c r="L78" s="67"/>
      <c r="M78" s="67"/>
      <c r="N78" s="67"/>
      <c r="O78" s="67"/>
      <c r="P78" s="67"/>
    </row>
    <row r="79" spans="1:20" s="42" customFormat="1" x14ac:dyDescent="0.25">
      <c r="A79" s="202"/>
      <c r="B79" s="202"/>
      <c r="C79" s="202"/>
      <c r="D79" s="203"/>
      <c r="E79" s="203"/>
      <c r="F79" s="67"/>
      <c r="G79" s="67"/>
      <c r="H79" s="67"/>
      <c r="I79" s="67"/>
      <c r="J79" s="67"/>
      <c r="K79" s="67"/>
      <c r="L79" s="67"/>
      <c r="M79" s="67"/>
      <c r="N79" s="67"/>
      <c r="O79" s="67"/>
      <c r="P79" s="67"/>
    </row>
    <row r="80" spans="1:20" s="42" customFormat="1" x14ac:dyDescent="0.25">
      <c r="A80" s="202"/>
      <c r="B80" s="202"/>
      <c r="C80" s="202"/>
      <c r="D80" s="203"/>
      <c r="E80" s="203"/>
      <c r="F80" s="67"/>
      <c r="G80" s="67"/>
      <c r="H80" s="67"/>
    </row>
    <row r="81" spans="1:21" s="42" customFormat="1" x14ac:dyDescent="0.25">
      <c r="A81" s="202"/>
      <c r="B81" s="202"/>
      <c r="C81" s="202"/>
      <c r="D81" s="203"/>
      <c r="E81" s="203"/>
      <c r="F81" s="67"/>
      <c r="G81" s="67"/>
      <c r="H81" s="67"/>
    </row>
    <row r="82" spans="1:21" s="42" customFormat="1" x14ac:dyDescent="0.25">
      <c r="A82" s="202"/>
      <c r="B82" s="202"/>
      <c r="C82" s="202"/>
      <c r="D82" s="203"/>
      <c r="E82" s="203"/>
      <c r="F82" s="67"/>
      <c r="G82" s="67"/>
      <c r="H82" s="67"/>
    </row>
    <row r="83" spans="1:21" s="42" customFormat="1" x14ac:dyDescent="0.25">
      <c r="A83" s="202"/>
      <c r="B83" s="202"/>
      <c r="C83" s="202"/>
      <c r="D83" s="203"/>
      <c r="E83" s="203"/>
      <c r="F83" s="67"/>
      <c r="G83" s="67"/>
      <c r="H83" s="67"/>
    </row>
    <row r="84" spans="1:21" s="42" customFormat="1" x14ac:dyDescent="0.25">
      <c r="A84" s="202"/>
      <c r="B84" s="202"/>
      <c r="C84" s="202"/>
      <c r="D84" s="203"/>
      <c r="E84" s="203"/>
      <c r="F84" s="67"/>
      <c r="G84" s="67"/>
      <c r="H84" s="67"/>
    </row>
    <row r="85" spans="1:21" s="42" customFormat="1" x14ac:dyDescent="0.25">
      <c r="A85" s="202"/>
      <c r="B85" s="202"/>
      <c r="C85" s="202"/>
      <c r="D85" s="203"/>
      <c r="E85" s="203"/>
      <c r="F85" s="67"/>
      <c r="G85" s="67"/>
      <c r="H85" s="67"/>
      <c r="L85" s="43"/>
      <c r="M85" s="43"/>
      <c r="N85" s="43"/>
      <c r="O85" s="43"/>
      <c r="P85" s="43"/>
      <c r="R85" s="43"/>
      <c r="S85" s="43"/>
      <c r="T85" s="43"/>
      <c r="U85" s="43"/>
    </row>
    <row r="86" spans="1:21" s="42" customFormat="1" x14ac:dyDescent="0.25">
      <c r="A86" s="202"/>
      <c r="B86" s="202"/>
      <c r="C86" s="202"/>
      <c r="D86" s="203"/>
      <c r="E86" s="203"/>
      <c r="F86" s="67"/>
      <c r="G86" s="67"/>
      <c r="H86" s="67"/>
      <c r="L86" s="43"/>
      <c r="M86" s="43"/>
      <c r="N86" s="43"/>
      <c r="O86" s="43"/>
      <c r="P86" s="43"/>
      <c r="R86" s="43"/>
      <c r="S86" s="43"/>
      <c r="T86" s="43"/>
      <c r="U86" s="43"/>
    </row>
    <row r="87" spans="1:21" s="42" customFormat="1" x14ac:dyDescent="0.25">
      <c r="A87" s="202"/>
      <c r="B87" s="202"/>
      <c r="C87" s="202"/>
      <c r="D87" s="203"/>
      <c r="E87" s="203"/>
      <c r="F87" s="67"/>
      <c r="G87" s="67"/>
      <c r="H87" s="67"/>
      <c r="L87" s="43"/>
      <c r="M87" s="43"/>
      <c r="N87" s="43"/>
      <c r="O87" s="43"/>
      <c r="P87" s="43"/>
      <c r="R87" s="43"/>
      <c r="S87" s="43"/>
      <c r="T87" s="43"/>
      <c r="U87" s="43"/>
    </row>
    <row r="88" spans="1:21" s="42" customFormat="1" x14ac:dyDescent="0.25">
      <c r="A88" s="202"/>
      <c r="B88" s="202"/>
      <c r="C88" s="202"/>
      <c r="D88" s="203"/>
      <c r="E88" s="203"/>
      <c r="F88" s="67"/>
      <c r="G88" s="67"/>
      <c r="H88" s="67"/>
      <c r="L88" s="43"/>
      <c r="M88" s="43"/>
      <c r="N88" s="43"/>
      <c r="O88" s="43"/>
      <c r="P88" s="43"/>
      <c r="R88" s="43"/>
      <c r="S88" s="43"/>
      <c r="T88" s="43"/>
      <c r="U88" s="43"/>
    </row>
    <row r="89" spans="1:21" s="42" customFormat="1" x14ac:dyDescent="0.25">
      <c r="A89" s="202"/>
      <c r="B89" s="202"/>
      <c r="C89" s="202"/>
      <c r="D89" s="203"/>
      <c r="E89" s="203"/>
      <c r="F89" s="67"/>
      <c r="G89" s="67"/>
      <c r="H89" s="67"/>
      <c r="I89" s="67"/>
      <c r="J89" s="67"/>
      <c r="K89" s="67"/>
      <c r="L89" s="204"/>
      <c r="M89" s="204"/>
      <c r="N89" s="204"/>
      <c r="O89" s="204"/>
      <c r="P89" s="204"/>
      <c r="R89" s="43"/>
      <c r="S89" s="43"/>
      <c r="T89" s="43"/>
      <c r="U89" s="43"/>
    </row>
    <row r="90" spans="1:21" s="42" customFormat="1" x14ac:dyDescent="0.25">
      <c r="A90" s="202"/>
      <c r="B90" s="202"/>
      <c r="C90" s="202"/>
      <c r="D90" s="203"/>
      <c r="E90" s="203"/>
      <c r="F90" s="67"/>
      <c r="G90" s="67"/>
      <c r="H90" s="67"/>
      <c r="I90" s="67"/>
      <c r="J90" s="67"/>
      <c r="K90" s="67"/>
      <c r="L90" s="204"/>
      <c r="M90" s="204"/>
      <c r="N90" s="204"/>
      <c r="O90" s="204"/>
      <c r="P90" s="204"/>
      <c r="R90" s="43"/>
      <c r="S90" s="43"/>
      <c r="T90" s="43"/>
      <c r="U90" s="43"/>
    </row>
    <row r="91" spans="1:21" s="42" customFormat="1" x14ac:dyDescent="0.25">
      <c r="A91" s="202"/>
      <c r="B91" s="202"/>
      <c r="C91" s="202"/>
      <c r="D91" s="203"/>
      <c r="E91" s="203"/>
      <c r="F91" s="67"/>
      <c r="G91" s="67"/>
      <c r="H91" s="67"/>
      <c r="I91" s="67"/>
      <c r="J91" s="67"/>
      <c r="K91" s="67"/>
      <c r="L91" s="204"/>
      <c r="M91" s="204"/>
      <c r="N91" s="204"/>
      <c r="O91" s="204"/>
      <c r="P91" s="204"/>
      <c r="R91" s="43"/>
      <c r="S91" s="43"/>
      <c r="T91" s="43"/>
      <c r="U91" s="43"/>
    </row>
    <row r="92" spans="1:21" s="42" customFormat="1" x14ac:dyDescent="0.25">
      <c r="A92" s="202"/>
      <c r="B92" s="202"/>
      <c r="C92" s="202"/>
      <c r="D92" s="203"/>
      <c r="E92" s="203"/>
      <c r="F92" s="67"/>
      <c r="G92" s="67"/>
      <c r="H92" s="67"/>
      <c r="I92" s="67"/>
      <c r="J92" s="67"/>
      <c r="K92" s="67"/>
      <c r="L92" s="204"/>
      <c r="M92" s="204"/>
      <c r="N92" s="204"/>
      <c r="O92" s="204"/>
      <c r="P92" s="204"/>
      <c r="R92" s="43"/>
      <c r="S92" s="43"/>
      <c r="T92" s="43"/>
      <c r="U92" s="43"/>
    </row>
    <row r="93" spans="1:21" s="42" customFormat="1" x14ac:dyDescent="0.25">
      <c r="A93" s="202"/>
      <c r="B93" s="202"/>
      <c r="C93" s="202"/>
      <c r="D93" s="203"/>
      <c r="E93" s="203"/>
      <c r="F93" s="67"/>
      <c r="G93" s="67"/>
      <c r="H93" s="67"/>
      <c r="I93" s="67"/>
      <c r="J93" s="67"/>
      <c r="K93" s="67"/>
      <c r="L93" s="204"/>
      <c r="M93" s="204"/>
      <c r="N93" s="204"/>
      <c r="O93" s="204"/>
      <c r="P93" s="204"/>
      <c r="R93" s="43"/>
      <c r="S93" s="43"/>
      <c r="T93" s="43"/>
      <c r="U93" s="43"/>
    </row>
    <row r="94" spans="1:21" s="42" customFormat="1" x14ac:dyDescent="0.25">
      <c r="A94" s="202"/>
      <c r="B94" s="202"/>
      <c r="C94" s="202"/>
      <c r="D94" s="203"/>
      <c r="E94" s="203"/>
      <c r="F94" s="67"/>
      <c r="G94" s="67"/>
      <c r="H94" s="67"/>
      <c r="I94" s="67"/>
      <c r="J94" s="67"/>
      <c r="K94" s="67"/>
      <c r="L94" s="204"/>
      <c r="M94" s="204"/>
      <c r="N94" s="204"/>
      <c r="O94" s="204"/>
      <c r="P94" s="204"/>
      <c r="R94" s="43"/>
      <c r="S94" s="43"/>
      <c r="T94" s="43"/>
      <c r="U94" s="43"/>
    </row>
    <row r="95" spans="1:21" s="42" customFormat="1" x14ac:dyDescent="0.25">
      <c r="A95" s="202"/>
      <c r="B95" s="202"/>
      <c r="C95" s="202"/>
      <c r="D95" s="203"/>
      <c r="E95" s="203"/>
      <c r="F95" s="67"/>
      <c r="G95" s="67"/>
      <c r="H95" s="67"/>
      <c r="I95" s="67"/>
      <c r="J95" s="67"/>
      <c r="K95" s="67"/>
      <c r="L95" s="204"/>
      <c r="M95" s="204"/>
      <c r="N95" s="204"/>
      <c r="O95" s="204"/>
      <c r="P95" s="204"/>
      <c r="R95" s="43"/>
      <c r="S95" s="43"/>
      <c r="T95" s="43"/>
      <c r="U95" s="43"/>
    </row>
    <row r="96" spans="1:21" s="42" customFormat="1" x14ac:dyDescent="0.25">
      <c r="A96" s="202"/>
      <c r="B96" s="202"/>
      <c r="C96" s="202"/>
      <c r="D96" s="203"/>
      <c r="E96" s="203"/>
      <c r="F96" s="67"/>
      <c r="G96" s="67"/>
      <c r="H96" s="67"/>
      <c r="I96" s="67"/>
      <c r="J96" s="67"/>
      <c r="K96" s="67"/>
      <c r="L96" s="204"/>
      <c r="M96" s="204"/>
      <c r="N96" s="204"/>
      <c r="O96" s="204"/>
      <c r="P96" s="204"/>
      <c r="R96" s="43"/>
      <c r="S96" s="43"/>
      <c r="T96" s="43"/>
      <c r="U96" s="43"/>
    </row>
    <row r="97" spans="1:21" s="42" customFormat="1" x14ac:dyDescent="0.25">
      <c r="A97" s="202"/>
      <c r="B97" s="202"/>
      <c r="C97" s="202"/>
      <c r="D97" s="203"/>
      <c r="E97" s="203"/>
      <c r="F97" s="204"/>
      <c r="G97" s="204"/>
      <c r="H97" s="204"/>
      <c r="I97" s="204"/>
      <c r="J97" s="204"/>
      <c r="K97" s="204"/>
      <c r="L97" s="204"/>
      <c r="M97" s="204"/>
      <c r="N97" s="204"/>
      <c r="O97" s="204"/>
      <c r="P97" s="204"/>
      <c r="R97" s="43"/>
      <c r="S97" s="43"/>
      <c r="T97" s="43"/>
      <c r="U97" s="43"/>
    </row>
    <row r="98" spans="1:21" s="42" customFormat="1" x14ac:dyDescent="0.25">
      <c r="A98" s="202"/>
      <c r="B98" s="202"/>
      <c r="C98" s="202"/>
      <c r="D98" s="203"/>
      <c r="E98" s="203"/>
      <c r="F98" s="204"/>
      <c r="G98" s="204"/>
      <c r="H98" s="204"/>
      <c r="I98" s="204"/>
      <c r="J98" s="204"/>
      <c r="K98" s="204"/>
      <c r="L98" s="204"/>
      <c r="M98" s="204"/>
      <c r="N98" s="204"/>
      <c r="O98" s="204"/>
      <c r="P98" s="204"/>
      <c r="R98" s="43"/>
      <c r="S98" s="43"/>
      <c r="T98" s="43"/>
      <c r="U98" s="43"/>
    </row>
    <row r="99" spans="1:21" s="204" customFormat="1" x14ac:dyDescent="0.25">
      <c r="A99" s="202"/>
      <c r="B99" s="202"/>
      <c r="C99" s="202"/>
      <c r="D99" s="203"/>
      <c r="E99" s="203"/>
      <c r="Q99" s="42"/>
      <c r="R99" s="43"/>
      <c r="S99" s="43"/>
      <c r="T99" s="43"/>
      <c r="U99" s="43"/>
    </row>
    <row r="100" spans="1:21" s="204" customFormat="1" x14ac:dyDescent="0.25">
      <c r="A100" s="202"/>
      <c r="B100" s="202"/>
      <c r="C100" s="202"/>
      <c r="D100" s="203"/>
      <c r="E100" s="203"/>
      <c r="Q100" s="42"/>
      <c r="R100" s="43"/>
      <c r="S100" s="43"/>
      <c r="T100" s="43"/>
      <c r="U100" s="43"/>
    </row>
    <row r="101" spans="1:21" s="204" customFormat="1" x14ac:dyDescent="0.25">
      <c r="A101" s="202"/>
      <c r="B101" s="202"/>
      <c r="C101" s="202"/>
      <c r="D101" s="203"/>
      <c r="E101" s="203"/>
      <c r="Q101" s="42"/>
      <c r="R101" s="43"/>
      <c r="S101" s="43"/>
      <c r="T101" s="43"/>
      <c r="U101" s="43"/>
    </row>
    <row r="102" spans="1:21" x14ac:dyDescent="0.25">
      <c r="A102" s="202"/>
      <c r="B102" s="202"/>
      <c r="C102" s="202"/>
      <c r="D102" s="203"/>
      <c r="E102" s="203"/>
    </row>
    <row r="103" spans="1:21" x14ac:dyDescent="0.25">
      <c r="A103" s="202"/>
      <c r="B103" s="202"/>
      <c r="C103" s="202"/>
      <c r="D103" s="203"/>
      <c r="E103" s="203"/>
    </row>
    <row r="104" spans="1:21" x14ac:dyDescent="0.25">
      <c r="A104" s="202"/>
      <c r="B104" s="202"/>
      <c r="C104" s="202"/>
      <c r="D104" s="203"/>
      <c r="E104" s="203"/>
    </row>
    <row r="105" spans="1:21" x14ac:dyDescent="0.25">
      <c r="A105" s="202"/>
      <c r="B105" s="202"/>
      <c r="C105" s="202"/>
      <c r="D105" s="203"/>
      <c r="E105" s="203"/>
    </row>
    <row r="106" spans="1:21" x14ac:dyDescent="0.25">
      <c r="A106" s="202"/>
      <c r="B106" s="202"/>
      <c r="C106" s="202"/>
      <c r="D106" s="203"/>
      <c r="E106" s="203"/>
    </row>
    <row r="107" spans="1:21" x14ac:dyDescent="0.25">
      <c r="A107" s="202"/>
      <c r="B107" s="202"/>
      <c r="C107" s="202"/>
      <c r="D107" s="203"/>
      <c r="E107" s="203"/>
    </row>
    <row r="108" spans="1:21" x14ac:dyDescent="0.25">
      <c r="A108" s="202"/>
      <c r="B108" s="202"/>
      <c r="C108" s="202"/>
      <c r="D108" s="203"/>
      <c r="E108" s="203"/>
    </row>
    <row r="109" spans="1:21" x14ac:dyDescent="0.25">
      <c r="A109" s="202"/>
      <c r="B109" s="202"/>
      <c r="C109" s="202"/>
      <c r="D109" s="203"/>
      <c r="E109" s="203"/>
    </row>
    <row r="110" spans="1:21" x14ac:dyDescent="0.25">
      <c r="A110" s="202"/>
      <c r="B110" s="202"/>
      <c r="C110" s="202"/>
      <c r="D110" s="203"/>
      <c r="E110" s="203"/>
    </row>
    <row r="111" spans="1:21" x14ac:dyDescent="0.25">
      <c r="A111" s="202"/>
      <c r="B111" s="202"/>
      <c r="C111" s="202"/>
      <c r="D111" s="203"/>
      <c r="E111" s="203"/>
    </row>
    <row r="112" spans="1:21" x14ac:dyDescent="0.25">
      <c r="A112" s="202"/>
      <c r="B112" s="202"/>
      <c r="C112" s="202"/>
      <c r="D112" s="203"/>
      <c r="E112" s="203"/>
    </row>
    <row r="113" spans="1:17" s="204" customFormat="1" x14ac:dyDescent="0.25">
      <c r="A113" s="202"/>
      <c r="B113" s="202"/>
      <c r="C113" s="202"/>
      <c r="D113" s="203"/>
      <c r="E113" s="203"/>
      <c r="Q113" s="42"/>
    </row>
    <row r="114" spans="1:17" s="204" customFormat="1" x14ac:dyDescent="0.25">
      <c r="A114" s="202"/>
      <c r="B114" s="202"/>
      <c r="C114" s="202"/>
      <c r="D114" s="203"/>
      <c r="E114" s="203"/>
      <c r="Q114" s="42"/>
    </row>
    <row r="115" spans="1:17" s="204" customFormat="1" x14ac:dyDescent="0.25">
      <c r="A115" s="202"/>
      <c r="B115" s="202"/>
      <c r="C115" s="202"/>
      <c r="D115" s="203"/>
      <c r="E115" s="203"/>
      <c r="Q115" s="42"/>
    </row>
  </sheetData>
  <sheetProtection algorithmName="SHA-512" hashValue="lUGgLuRBoOPaAOZvUPAWymbdSRPCT+Ppjkt0yYeLX78zLL1QOdB9IKBBVfGVx3kEpajLdOuJIAmUiAcUnPicVA==" saltValue="B/FpEKHNs96IqMNVVkxmqA==" spinCount="100000" sheet="1" selectLockedCells="1"/>
  <protectedRanges>
    <protectedRange sqref="G15:H15 K18 G18 C16:E17" name="Range1"/>
    <protectedRange sqref="J11:K12 M10:N10 G10:K10" name="Range1_2"/>
    <protectedRange sqref="O15 O18" name="Range1_3"/>
    <protectedRange sqref="O14 O17" name="Range1_1_1"/>
    <protectedRange sqref="I22:I23 L22:O24 G22:H24 I24:K24 C29 H28:O30 G28 G30 G25:O27" name="Range1_1"/>
  </protectedRanges>
  <mergeCells count="75">
    <mergeCell ref="J38:M38"/>
    <mergeCell ref="N38:O38"/>
    <mergeCell ref="N34:O34"/>
    <mergeCell ref="J35:M35"/>
    <mergeCell ref="N35:O35"/>
    <mergeCell ref="J36:M36"/>
    <mergeCell ref="N36:O36"/>
    <mergeCell ref="J37:M37"/>
    <mergeCell ref="N37:O37"/>
    <mergeCell ref="C38:F38"/>
    <mergeCell ref="H38:I38"/>
    <mergeCell ref="J31:M31"/>
    <mergeCell ref="N31:O31"/>
    <mergeCell ref="J32:M32"/>
    <mergeCell ref="N32:O32"/>
    <mergeCell ref="J33:M33"/>
    <mergeCell ref="N33:O33"/>
    <mergeCell ref="J34:M34"/>
    <mergeCell ref="C36:F36"/>
    <mergeCell ref="H36:I36"/>
    <mergeCell ref="C37:F37"/>
    <mergeCell ref="H37:I37"/>
    <mergeCell ref="C34:F34"/>
    <mergeCell ref="H34:I34"/>
    <mergeCell ref="C35:F35"/>
    <mergeCell ref="H35:I35"/>
    <mergeCell ref="C32:F32"/>
    <mergeCell ref="H32:I32"/>
    <mergeCell ref="C33:F33"/>
    <mergeCell ref="H33:I33"/>
    <mergeCell ref="E28:K28"/>
    <mergeCell ref="M28:N28"/>
    <mergeCell ref="C29:L29"/>
    <mergeCell ref="M29:N29"/>
    <mergeCell ref="C31:F31"/>
    <mergeCell ref="H31:I31"/>
    <mergeCell ref="E25:K25"/>
    <mergeCell ref="M25:N25"/>
    <mergeCell ref="E26:K26"/>
    <mergeCell ref="M26:N26"/>
    <mergeCell ref="E27:K27"/>
    <mergeCell ref="M27:N27"/>
    <mergeCell ref="G19:O19"/>
    <mergeCell ref="H21:K21"/>
    <mergeCell ref="M21:N21"/>
    <mergeCell ref="E22:K22"/>
    <mergeCell ref="M22:N22"/>
    <mergeCell ref="E24:K24"/>
    <mergeCell ref="M24:N24"/>
    <mergeCell ref="C16:J16"/>
    <mergeCell ref="C17:E17"/>
    <mergeCell ref="M17:N17"/>
    <mergeCell ref="C18:E18"/>
    <mergeCell ref="G18:H18"/>
    <mergeCell ref="I18:J18"/>
    <mergeCell ref="K18:L18"/>
    <mergeCell ref="M18:N18"/>
    <mergeCell ref="C14:E14"/>
    <mergeCell ref="M14:N14"/>
    <mergeCell ref="G15:H15"/>
    <mergeCell ref="I15:J15"/>
    <mergeCell ref="K15:L15"/>
    <mergeCell ref="M15:N15"/>
    <mergeCell ref="G7:I7"/>
    <mergeCell ref="L7:O8"/>
    <mergeCell ref="G8:I8"/>
    <mergeCell ref="C11:J11"/>
    <mergeCell ref="M11:O11"/>
    <mergeCell ref="C13:J13"/>
    <mergeCell ref="H1:O2"/>
    <mergeCell ref="H3:L3"/>
    <mergeCell ref="M3:N3"/>
    <mergeCell ref="G5:I5"/>
    <mergeCell ref="M5:N5"/>
    <mergeCell ref="G6:I6"/>
  </mergeCells>
  <conditionalFormatting sqref="G5">
    <cfRule type="expression" dxfId="71" priority="20">
      <formula>IF(O4="",0,1)</formula>
    </cfRule>
  </conditionalFormatting>
  <conditionalFormatting sqref="G6">
    <cfRule type="expression" dxfId="70" priority="19">
      <formula>IF($O$5="",0,1)</formula>
    </cfRule>
  </conditionalFormatting>
  <conditionalFormatting sqref="G7">
    <cfRule type="expression" dxfId="69" priority="18">
      <formula>IF($G$6="",0,1)</formula>
    </cfRule>
  </conditionalFormatting>
  <conditionalFormatting sqref="G8">
    <cfRule type="expression" dxfId="68" priority="17">
      <formula>IF($G$7="",0,1)</formula>
    </cfRule>
  </conditionalFormatting>
  <conditionalFormatting sqref="O5">
    <cfRule type="expression" dxfId="67" priority="16">
      <formula>IF(G5="",0,1)</formula>
    </cfRule>
  </conditionalFormatting>
  <conditionalFormatting sqref="L7">
    <cfRule type="expression" dxfId="66" priority="15">
      <formula>IF($G$8="",0,1)</formula>
    </cfRule>
  </conditionalFormatting>
  <conditionalFormatting sqref="O4">
    <cfRule type="expression" dxfId="65" priority="14">
      <formula>IF($G$10="-",0,1)</formula>
    </cfRule>
  </conditionalFormatting>
  <conditionalFormatting sqref="O14">
    <cfRule type="expression" dxfId="64" priority="12">
      <formula>IF($M$10="X",1,IF($G$10="x",1,0))</formula>
    </cfRule>
  </conditionalFormatting>
  <conditionalFormatting sqref="O15">
    <cfRule type="expression" dxfId="63" priority="11">
      <formula>IF($O$14="",0,1)</formula>
    </cfRule>
  </conditionalFormatting>
  <conditionalFormatting sqref="O14:O15 G10 M10 O5 L7 G5:G8">
    <cfRule type="expression" dxfId="62" priority="13">
      <formula>IF($I$10="x",1,0)</formula>
    </cfRule>
  </conditionalFormatting>
  <conditionalFormatting sqref="O24:O28">
    <cfRule type="expression" dxfId="61" priority="10">
      <formula>IF($O$22="",0,1)</formula>
    </cfRule>
  </conditionalFormatting>
  <conditionalFormatting sqref="M10">
    <cfRule type="expression" dxfId="60" priority="9">
      <formula>IF($G$10="x",1,0)</formula>
    </cfRule>
  </conditionalFormatting>
  <conditionalFormatting sqref="G10">
    <cfRule type="expression" dxfId="59" priority="8">
      <formula>IF($M$10="x",1,0)</formula>
    </cfRule>
  </conditionalFormatting>
  <conditionalFormatting sqref="G15:H15">
    <cfRule type="expression" dxfId="58" priority="21">
      <formula>IF($G$10="x",IF($I$10="-",IF($M$10="-",1,0)))</formula>
    </cfRule>
  </conditionalFormatting>
  <conditionalFormatting sqref="E24:K28">
    <cfRule type="expression" dxfId="57" priority="7">
      <formula>IF($E$22="",0,1)</formula>
    </cfRule>
  </conditionalFormatting>
  <conditionalFormatting sqref="D24:D28">
    <cfRule type="expression" dxfId="56" priority="6">
      <formula>IF($D$22="",0,1)</formula>
    </cfRule>
  </conditionalFormatting>
  <conditionalFormatting sqref="L24:L28">
    <cfRule type="expression" dxfId="55" priority="5">
      <formula>IF($L$22="",0,1)</formula>
    </cfRule>
  </conditionalFormatting>
  <conditionalFormatting sqref="M24:N28">
    <cfRule type="expression" dxfId="54" priority="4">
      <formula>IF($M$22="",0,1)</formula>
    </cfRule>
  </conditionalFormatting>
  <conditionalFormatting sqref="G10 M10">
    <cfRule type="expression" dxfId="53" priority="22">
      <formula>IF($L$7="",0,1)</formula>
    </cfRule>
  </conditionalFormatting>
  <conditionalFormatting sqref="I10">
    <cfRule type="expression" dxfId="52" priority="23">
      <formula>IF($M$10="x",1,0)</formula>
    </cfRule>
    <cfRule type="expression" dxfId="51" priority="24">
      <formula>IF($E$24="",0,1)</formula>
    </cfRule>
  </conditionalFormatting>
  <conditionalFormatting sqref="G18:H18">
    <cfRule type="expression" dxfId="50" priority="1">
      <formula>IF($G$18="",1,0)</formula>
    </cfRule>
    <cfRule type="expression" dxfId="49" priority="2">
      <formula>IF($G$18&gt;0,1,0)</formula>
    </cfRule>
    <cfRule type="expression" dxfId="48" priority="3">
      <formula>IF($G$18&lt;0,1,0)</formula>
    </cfRule>
  </conditionalFormatting>
  <dataValidations count="5">
    <dataValidation type="list" allowBlank="1" showInputMessage="1" showErrorMessage="1" sqref="G5" xr:uid="{4F9E7822-FBEC-42BD-8564-3FF22C26835C}">
      <formula1>$E$42:$E$44</formula1>
    </dataValidation>
    <dataValidation type="list" allowBlank="1" showInputMessage="1" showErrorMessage="1" sqref="O14" xr:uid="{6914AD49-E68B-40E7-A3CF-9590B81D23A8}">
      <formula1>$F$46:$F$48</formula1>
    </dataValidation>
    <dataValidation type="list" allowBlank="1" showInputMessage="1" showErrorMessage="1" sqref="I10 M10 G10" xr:uid="{49F17189-6925-4637-BFC7-2AE9750FEA9E}">
      <formula1>$A$43:$A$44</formula1>
    </dataValidation>
    <dataValidation type="list" allowBlank="1" showInputMessage="1" showErrorMessage="1" sqref="G8" xr:uid="{46B92BD4-021C-4B5D-B576-439C5B58E1B9}">
      <formula1>IF($G$5="Kantor Pusat",$A$61:$A$71,$A$72:$A$77)</formula1>
    </dataValidation>
    <dataValidation type="list" allowBlank="1" showInputMessage="1" showErrorMessage="1" sqref="G6" xr:uid="{AA694B0D-1F40-47E5-BAD2-5CFE81988284}">
      <formula1>IF($G$5="Kantor Pusat",$A$45:$A$57,$A$59:$A$60)</formula1>
    </dataValidation>
  </dataValidations>
  <printOptions horizontalCentered="1"/>
  <pageMargins left="0.11811023622047245" right="0.11811023622047245" top="0.19685039370078741" bottom="0.11811023622047245" header="0.31496062992125984" footer="0.31496062992125984"/>
  <pageSetup paperSize="9" scale="84" orientation="portrait" horizontalDpi="360" verticalDpi="36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050E5-A602-48C8-98EF-F7E8E8C239A7}">
  <sheetPr codeName="Sheet17"/>
  <dimension ref="A1:U115"/>
  <sheetViews>
    <sheetView showGridLines="0" view="pageBreakPreview" zoomScale="115" zoomScaleNormal="100" zoomScaleSheetLayoutView="115" workbookViewId="0">
      <selection activeCell="O4" sqref="O4"/>
    </sheetView>
  </sheetViews>
  <sheetFormatPr defaultColWidth="9.140625" defaultRowHeight="15" x14ac:dyDescent="0.25"/>
  <cols>
    <col min="1" max="1" width="5.140625" style="36" customWidth="1"/>
    <col min="2" max="2" width="1.28515625" style="204" customWidth="1"/>
    <col min="3" max="3" width="3.85546875" style="204" customWidth="1"/>
    <col min="4" max="4" width="18.28515625" style="204" customWidth="1"/>
    <col min="5" max="5" width="1.140625" style="204" customWidth="1"/>
    <col min="6" max="6" width="1.5703125" style="204" bestFit="1" customWidth="1"/>
    <col min="7" max="7" width="3.5703125" style="204" customWidth="1"/>
    <col min="8" max="8" width="25" style="204" customWidth="1"/>
    <col min="9" max="9" width="3.42578125" style="204" customWidth="1"/>
    <col min="10" max="10" width="12.5703125" style="204" customWidth="1"/>
    <col min="11" max="11" width="6.42578125" style="204" customWidth="1"/>
    <col min="12" max="12" width="8.85546875" style="204" customWidth="1"/>
    <col min="13" max="13" width="3.7109375" style="204" customWidth="1"/>
    <col min="14" max="14" width="9.7109375" style="204" customWidth="1"/>
    <col min="15" max="15" width="16.85546875" style="204" customWidth="1"/>
    <col min="16" max="16" width="1.28515625" style="204" customWidth="1"/>
    <col min="17" max="17" width="14" style="42" bestFit="1" customWidth="1"/>
    <col min="18" max="19" width="9.140625" style="43"/>
    <col min="20" max="20" width="17.42578125" style="43" bestFit="1" customWidth="1"/>
    <col min="21" max="16384" width="9.140625" style="43"/>
  </cols>
  <sheetData>
    <row r="1" spans="1:21" ht="18.75" customHeight="1" thickTop="1" x14ac:dyDescent="0.3">
      <c r="B1" s="37"/>
      <c r="C1" s="38"/>
      <c r="D1" s="38"/>
      <c r="E1" s="38"/>
      <c r="F1" s="39"/>
      <c r="G1" s="39"/>
      <c r="H1" s="40" t="str">
        <f>IF(M10="x","LAPORAN PENGGUNAAN DANA PETTY CASH - LPD",IF(I10="x","LAPORAN PENGGUNAAN DANA PETTY CASH - LPD",IF(G10="x","FORM PENGAJUAN DANA PETTY CASH - FPD","FORM PENGAJUAN DANA PETTY CASH - FPD")))</f>
        <v>FORM PENGAJUAN DANA PETTY CASH - FPD</v>
      </c>
      <c r="I1" s="40"/>
      <c r="J1" s="40"/>
      <c r="K1" s="40"/>
      <c r="L1" s="40"/>
      <c r="M1" s="40"/>
      <c r="N1" s="40"/>
      <c r="O1" s="40"/>
      <c r="P1" s="41"/>
      <c r="R1" s="42"/>
      <c r="S1" s="42"/>
      <c r="T1" s="42"/>
      <c r="U1" s="42"/>
    </row>
    <row r="2" spans="1:21" ht="6" customHeight="1" x14ac:dyDescent="0.25">
      <c r="B2" s="44"/>
      <c r="C2" s="45"/>
      <c r="D2" s="45"/>
      <c r="E2" s="45"/>
      <c r="F2" s="46"/>
      <c r="G2" s="46"/>
      <c r="H2" s="47"/>
      <c r="I2" s="47"/>
      <c r="J2" s="47"/>
      <c r="K2" s="47"/>
      <c r="L2" s="47"/>
      <c r="M2" s="47"/>
      <c r="N2" s="47"/>
      <c r="O2" s="47"/>
      <c r="P2" s="48"/>
      <c r="R2" s="42"/>
      <c r="S2" s="42"/>
      <c r="T2" s="42"/>
      <c r="U2" s="42"/>
    </row>
    <row r="3" spans="1:21" x14ac:dyDescent="0.25">
      <c r="B3" s="44"/>
      <c r="C3" s="45"/>
      <c r="D3" s="45"/>
      <c r="E3" s="45"/>
      <c r="F3" s="45"/>
      <c r="G3" s="45"/>
      <c r="H3" s="49" t="str">
        <f>"No. "&amp;IF(M10="X","LPD",IF(I10="x","LPD",IF(G10="x","FPD")))&amp;" / INAURA - "&amp;G6&amp;" - "&amp;G8&amp;"/"</f>
        <v>No. FALSE / INAURA -  - /</v>
      </c>
      <c r="I3" s="49"/>
      <c r="J3" s="49"/>
      <c r="K3" s="49"/>
      <c r="L3" s="49"/>
      <c r="M3" s="50">
        <v>14</v>
      </c>
      <c r="N3" s="50"/>
      <c r="O3" s="51" t="str">
        <f>UPPER(G5)</f>
        <v/>
      </c>
      <c r="P3" s="48"/>
      <c r="R3" s="42"/>
      <c r="S3" s="42"/>
      <c r="T3" s="42"/>
      <c r="U3" s="42"/>
    </row>
    <row r="4" spans="1:21" ht="15.75" thickBot="1" x14ac:dyDescent="0.3">
      <c r="B4" s="44"/>
      <c r="C4" s="45"/>
      <c r="D4" s="45"/>
      <c r="E4" s="45"/>
      <c r="F4" s="52"/>
      <c r="G4" s="45"/>
      <c r="H4" s="45"/>
      <c r="I4" s="45"/>
      <c r="J4" s="45"/>
      <c r="K4" s="45"/>
      <c r="L4" s="45"/>
      <c r="M4" s="45"/>
      <c r="N4" s="53" t="s">
        <v>0</v>
      </c>
      <c r="O4" s="1"/>
      <c r="P4" s="48"/>
      <c r="R4" s="42"/>
      <c r="S4" s="42"/>
      <c r="T4" s="42"/>
      <c r="U4" s="42"/>
    </row>
    <row r="5" spans="1:21" ht="16.5" thickTop="1" thickBot="1" x14ac:dyDescent="0.3">
      <c r="B5" s="44"/>
      <c r="C5" s="45" t="str">
        <f>IF(O4="","","Unit Kerja")</f>
        <v/>
      </c>
      <c r="D5" s="45"/>
      <c r="E5" s="45"/>
      <c r="F5" s="55" t="str">
        <f>IF(O4="","",":")</f>
        <v/>
      </c>
      <c r="G5" s="15"/>
      <c r="H5" s="15"/>
      <c r="I5" s="15"/>
      <c r="J5" s="45"/>
      <c r="K5" s="45"/>
      <c r="L5" s="45"/>
      <c r="M5" s="49" t="str">
        <f>IF(G5="","",IF(G5="Kantor Pusat","Lokasi Gedung :","Lokasi Kerja :"))</f>
        <v/>
      </c>
      <c r="N5" s="49"/>
      <c r="O5" s="2"/>
      <c r="P5" s="48"/>
      <c r="Q5" s="58"/>
      <c r="R5" s="42"/>
      <c r="S5" s="42"/>
      <c r="T5" s="42"/>
      <c r="U5" s="42"/>
    </row>
    <row r="6" spans="1:21" ht="15.75" thickBot="1" x14ac:dyDescent="0.3">
      <c r="A6" s="59"/>
      <c r="B6" s="44"/>
      <c r="C6" s="45" t="str">
        <f>IF(O5="","","Departement")</f>
        <v/>
      </c>
      <c r="D6" s="45"/>
      <c r="E6" s="45"/>
      <c r="F6" s="45" t="str">
        <f>IF(O5="","",":")</f>
        <v/>
      </c>
      <c r="G6" s="16"/>
      <c r="H6" s="16"/>
      <c r="I6" s="16"/>
      <c r="J6" s="45"/>
      <c r="K6" s="61"/>
      <c r="L6" s="62" t="str">
        <f>IF(G8="","","Keperluan")</f>
        <v/>
      </c>
      <c r="M6" s="62" t="str">
        <f>IF(G8="","",":")</f>
        <v/>
      </c>
      <c r="N6" s="63"/>
      <c r="O6" s="64" t="str">
        <f>IF(G10="-","",IF(G10="x",IF(O4="","Ketikan Tanggal STPD","")))</f>
        <v/>
      </c>
      <c r="P6" s="48"/>
      <c r="Q6" s="58"/>
      <c r="R6" s="42"/>
      <c r="S6" s="42"/>
      <c r="T6" s="42"/>
      <c r="U6" s="42"/>
    </row>
    <row r="7" spans="1:21" ht="15.75" thickBot="1" x14ac:dyDescent="0.3">
      <c r="B7" s="44"/>
      <c r="C7" s="45" t="str">
        <f>IF(G6="","","Nama Karyawan")</f>
        <v/>
      </c>
      <c r="D7" s="45"/>
      <c r="E7" s="45"/>
      <c r="F7" s="45" t="str">
        <f>IF(G6="","",":")</f>
        <v/>
      </c>
      <c r="G7" s="16"/>
      <c r="H7" s="16"/>
      <c r="I7" s="16"/>
      <c r="J7" s="45"/>
      <c r="K7" s="45"/>
      <c r="L7" s="33"/>
      <c r="M7" s="33"/>
      <c r="N7" s="33"/>
      <c r="O7" s="33"/>
      <c r="P7" s="48"/>
      <c r="Q7" s="66" t="str">
        <f>IF(G8="Manager",IF(G6=A51,"Manager'",IF(G6=A52,"Manager'",IF(G6=A53,"Manager'",IF(G6=A54,"Manager'",IF(G6=A55,"Manager'",IF(G6=A56,"Manager'",IF(G6=A57,"Manager'","Manager"))))))),"")</f>
        <v/>
      </c>
      <c r="R7" s="67"/>
      <c r="S7" s="42"/>
      <c r="T7" s="42"/>
      <c r="U7" s="42"/>
    </row>
    <row r="8" spans="1:21" x14ac:dyDescent="0.25">
      <c r="B8" s="44"/>
      <c r="C8" s="45" t="str">
        <f>IF(G7="","","Jabatan")</f>
        <v/>
      </c>
      <c r="D8" s="45"/>
      <c r="E8" s="45"/>
      <c r="F8" s="45" t="str">
        <f>IF(G7="","",":")</f>
        <v/>
      </c>
      <c r="G8" s="17"/>
      <c r="H8" s="17"/>
      <c r="I8" s="17"/>
      <c r="J8" s="45"/>
      <c r="K8" s="45"/>
      <c r="L8" s="33"/>
      <c r="M8" s="33"/>
      <c r="N8" s="33"/>
      <c r="O8" s="33"/>
      <c r="P8" s="48"/>
      <c r="Q8" s="58"/>
      <c r="R8" s="67"/>
      <c r="S8" s="42"/>
      <c r="T8" s="42"/>
      <c r="U8" s="42"/>
    </row>
    <row r="9" spans="1:21" ht="5.25" customHeight="1" x14ac:dyDescent="0.25">
      <c r="B9" s="44"/>
      <c r="C9" s="45"/>
      <c r="D9" s="45"/>
      <c r="E9" s="45"/>
      <c r="F9" s="45"/>
      <c r="G9" s="45"/>
      <c r="H9" s="45"/>
      <c r="I9" s="45"/>
      <c r="J9" s="45"/>
      <c r="K9" s="45"/>
      <c r="L9" s="45"/>
      <c r="M9" s="45"/>
      <c r="N9" s="45"/>
      <c r="O9" s="45"/>
      <c r="P9" s="48"/>
      <c r="Q9" s="58"/>
      <c r="R9" s="67"/>
      <c r="S9" s="42"/>
      <c r="T9" s="42"/>
      <c r="U9" s="42"/>
    </row>
    <row r="10" spans="1:21" ht="15.75" thickBot="1" x14ac:dyDescent="0.3">
      <c r="B10" s="44"/>
      <c r="C10" s="45" t="str">
        <f>IF(L7="","","Permohonan")</f>
        <v/>
      </c>
      <c r="D10" s="45"/>
      <c r="E10" s="45"/>
      <c r="F10" s="45" t="str">
        <f>IF(L7="","",":")</f>
        <v/>
      </c>
      <c r="G10" s="3" t="s">
        <v>4</v>
      </c>
      <c r="H10" s="70" t="str">
        <f>IF(L7="",""," Uang Muka")</f>
        <v/>
      </c>
      <c r="I10" s="3" t="s">
        <v>4</v>
      </c>
      <c r="J10" s="71" t="str">
        <f>IF(G10="-",""," Realisasi Biaya")</f>
        <v/>
      </c>
      <c r="K10" s="72"/>
      <c r="L10" s="61"/>
      <c r="M10" s="3" t="s">
        <v>4</v>
      </c>
      <c r="N10" s="71" t="str">
        <f>IF(L7="",""," Klaim Biaya/Pembayaran")</f>
        <v/>
      </c>
      <c r="O10" s="73"/>
      <c r="P10" s="48"/>
      <c r="Q10" s="58"/>
      <c r="R10" s="45" t="str">
        <f>IF(P10="","",IF(V1="X","Uang Muka",""))</f>
        <v/>
      </c>
      <c r="S10" s="42"/>
      <c r="T10" s="42"/>
      <c r="U10" s="42"/>
    </row>
    <row r="11" spans="1:21" ht="21.75" customHeight="1" thickTop="1" x14ac:dyDescent="0.25">
      <c r="B11" s="44"/>
      <c r="C11" s="74" t="s">
        <v>6</v>
      </c>
      <c r="D11" s="74"/>
      <c r="E11" s="74"/>
      <c r="F11" s="74"/>
      <c r="G11" s="74"/>
      <c r="H11" s="74"/>
      <c r="I11" s="74"/>
      <c r="J11" s="74"/>
      <c r="K11" s="75"/>
      <c r="L11" s="61"/>
      <c r="M11" s="74" t="s">
        <v>28</v>
      </c>
      <c r="N11" s="74"/>
      <c r="O11" s="74"/>
      <c r="P11" s="48"/>
      <c r="Q11" s="58"/>
      <c r="R11" s="67"/>
      <c r="S11" s="42"/>
      <c r="T11" s="42"/>
      <c r="U11" s="42"/>
    </row>
    <row r="12" spans="1:21" ht="1.5" customHeight="1" x14ac:dyDescent="0.25">
      <c r="B12" s="44"/>
      <c r="C12" s="75"/>
      <c r="D12" s="75"/>
      <c r="E12" s="75"/>
      <c r="F12" s="75"/>
      <c r="G12" s="75"/>
      <c r="H12" s="75"/>
      <c r="I12" s="75"/>
      <c r="J12" s="75"/>
      <c r="K12" s="75"/>
      <c r="L12" s="61"/>
      <c r="M12" s="76"/>
      <c r="N12" s="76"/>
      <c r="O12" s="76"/>
      <c r="P12" s="48"/>
      <c r="Q12" s="58"/>
      <c r="R12" s="67"/>
      <c r="S12" s="42"/>
      <c r="T12" s="42"/>
      <c r="U12" s="42"/>
    </row>
    <row r="13" spans="1:21" s="86" customFormat="1" ht="15.75" x14ac:dyDescent="0.25">
      <c r="A13" s="77"/>
      <c r="B13" s="78"/>
      <c r="C13" s="79" t="str">
        <f>IF(M10="x","Realisasi Penggunaan Dana (Klaim Biaya)",IF(I10="x","Jumlah Pengajuan Dana Sebelumnya",IF(G10="x","Permohonan Pengajuan Biaya Dimuka","")))</f>
        <v/>
      </c>
      <c r="D13" s="79"/>
      <c r="E13" s="79"/>
      <c r="F13" s="79"/>
      <c r="G13" s="79"/>
      <c r="H13" s="79"/>
      <c r="I13" s="79"/>
      <c r="J13" s="79"/>
      <c r="K13" s="80"/>
      <c r="L13" s="80"/>
      <c r="M13" s="81"/>
      <c r="N13" s="81"/>
      <c r="O13" s="81"/>
      <c r="P13" s="82"/>
      <c r="Q13" s="83"/>
      <c r="R13" s="84"/>
      <c r="S13" s="85"/>
      <c r="T13" s="85"/>
      <c r="U13" s="85"/>
    </row>
    <row r="14" spans="1:21" ht="15.75" thickBot="1" x14ac:dyDescent="0.3">
      <c r="B14" s="44"/>
      <c r="C14" s="87" t="str">
        <f>IF(C13="Permohonan Pengajuan Biaya Dimuka",O4,IF(C13="Jumlah Pengajuan Dana Sebelumnya",O4,""))</f>
        <v/>
      </c>
      <c r="D14" s="87"/>
      <c r="E14" s="87"/>
      <c r="F14" s="45"/>
      <c r="G14" s="88"/>
      <c r="H14" s="88"/>
      <c r="I14" s="88"/>
      <c r="J14" s="88"/>
      <c r="K14" s="88"/>
      <c r="L14" s="88"/>
      <c r="M14" s="49" t="str">
        <f>IF(M10="X","Bank :",IF(G10="x","Bank",""))</f>
        <v/>
      </c>
      <c r="N14" s="49"/>
      <c r="O14" s="4"/>
      <c r="P14" s="48"/>
      <c r="Q14" s="58"/>
      <c r="R14" s="67"/>
      <c r="S14" s="42"/>
      <c r="T14" s="42"/>
      <c r="U14" s="42"/>
    </row>
    <row r="15" spans="1:21" ht="15.75" thickTop="1" x14ac:dyDescent="0.25">
      <c r="B15" s="44"/>
      <c r="C15" s="45" t="str">
        <f>IF(C14="","","Jumlah Uang Muka")</f>
        <v/>
      </c>
      <c r="D15" s="45"/>
      <c r="E15" s="45"/>
      <c r="F15" s="45" t="str">
        <f>IF(C15="","",":")</f>
        <v/>
      </c>
      <c r="G15" s="32" t="str">
        <f>IF(C15="","",SUM(M24:N28))</f>
        <v/>
      </c>
      <c r="H15" s="32"/>
      <c r="I15" s="90" t="str">
        <f>IF(C15="","","Cara Bayar :")</f>
        <v/>
      </c>
      <c r="J15" s="90"/>
      <c r="K15" s="91" t="str">
        <f>IF(C13="","","Transfer / Cash")</f>
        <v/>
      </c>
      <c r="L15" s="91"/>
      <c r="M15" s="49" t="str">
        <f>IF(M14="","","No.Rekening :")</f>
        <v/>
      </c>
      <c r="N15" s="49"/>
      <c r="O15" s="5"/>
      <c r="P15" s="48"/>
      <c r="Q15" s="93">
        <f>IF(G15="",IF(I10="x",2,1),2)</f>
        <v>1</v>
      </c>
      <c r="R15" s="67"/>
      <c r="S15" s="42"/>
      <c r="T15" s="42"/>
      <c r="U15" s="42"/>
    </row>
    <row r="16" spans="1:21" s="86" customFormat="1" ht="15.75" x14ac:dyDescent="0.25">
      <c r="A16" s="77"/>
      <c r="B16" s="78"/>
      <c r="C16" s="79" t="str">
        <f>IF(M10="x","Realisasi Penggunaan Dana (Klaim Biaya)",IF(G10="-","",IF(I10="x","Realiasi Penggunaan Dana (Uang Muka)","")))</f>
        <v/>
      </c>
      <c r="D16" s="79"/>
      <c r="E16" s="79"/>
      <c r="F16" s="79"/>
      <c r="G16" s="79"/>
      <c r="H16" s="79"/>
      <c r="I16" s="79"/>
      <c r="J16" s="79"/>
      <c r="K16" s="94"/>
      <c r="L16" s="94"/>
      <c r="M16" s="94"/>
      <c r="N16" s="94"/>
      <c r="O16" s="94"/>
      <c r="P16" s="82"/>
      <c r="Q16" s="83"/>
      <c r="R16" s="84"/>
      <c r="S16" s="85"/>
      <c r="T16" s="85"/>
      <c r="U16" s="85"/>
    </row>
    <row r="17" spans="1:21" x14ac:dyDescent="0.25">
      <c r="B17" s="44"/>
      <c r="C17" s="87" t="str">
        <f ca="1">IF(C16="","",NOW())</f>
        <v/>
      </c>
      <c r="D17" s="87"/>
      <c r="E17" s="87"/>
      <c r="F17" s="45"/>
      <c r="G17" s="73"/>
      <c r="H17" s="73"/>
      <c r="I17" s="73"/>
      <c r="J17" s="73"/>
      <c r="K17" s="73"/>
      <c r="L17" s="73"/>
      <c r="M17" s="49" t="str">
        <f>IF(C18="Pas","",IF(M10="x","Bank :",IF(I10="x","Bank :",IF(G10="-","",""))))</f>
        <v/>
      </c>
      <c r="N17" s="49"/>
      <c r="O17" s="95" t="str">
        <f>IF(C18="","",IF(G18=0,"",IF(C18="Kelebihan Uang Muka",IF(G5=E42,"Mandiri","Mandiri"),IF(C18="Jumlah Klaim",O14,O14))))</f>
        <v/>
      </c>
      <c r="P17" s="48"/>
      <c r="Q17" s="58"/>
      <c r="R17" s="67"/>
      <c r="S17" s="42"/>
      <c r="T17" s="42"/>
      <c r="U17" s="42"/>
    </row>
    <row r="18" spans="1:21" x14ac:dyDescent="0.25">
      <c r="B18" s="44"/>
      <c r="C18" s="96" t="str">
        <f>IF(M10="x","Jumlah Klaim",IF(G10="X",IF(I10="X",IF(Q18&lt;0,"Kekurangan Uang Muka",IF(Q18=0,"Pas","Kelebihan Uang Muka")),""),""))</f>
        <v/>
      </c>
      <c r="D18" s="96"/>
      <c r="E18" s="96"/>
      <c r="F18" s="95" t="str">
        <f>IF(C18="","",":")</f>
        <v/>
      </c>
      <c r="G18" s="97" t="str">
        <f>IF(C18="","",Q18)</f>
        <v/>
      </c>
      <c r="H18" s="97"/>
      <c r="I18" s="98" t="str">
        <f>IF(C18="","",IF(C18="Pas","",IF(C18="Kelebihan Uang muka","Setor Melalui :","Cara Bayar :")))</f>
        <v/>
      </c>
      <c r="J18" s="98"/>
      <c r="K18" s="31" t="str">
        <f>IF(I18="","","Transfer / Cash")</f>
        <v/>
      </c>
      <c r="L18" s="31"/>
      <c r="M18" s="98" t="str">
        <f>IF(M17="","","No.Rekening :")</f>
        <v/>
      </c>
      <c r="N18" s="98"/>
      <c r="O18" s="99" t="str">
        <f>IF(C18="","",IF(G18=0,"",IF(C18="Kelebihan Uang Muka",IF(G5=E42,"156 00233 77510","156 00233 77510"),IF(C18="Jumlah Klaim",O15,O15))))</f>
        <v/>
      </c>
      <c r="P18" s="48"/>
      <c r="Q18" s="100" t="str">
        <f>IF(Q15=2,M29-O29,O29)</f>
        <v/>
      </c>
      <c r="R18" s="67"/>
      <c r="S18" s="42"/>
      <c r="T18" s="42"/>
      <c r="U18" s="42"/>
    </row>
    <row r="19" spans="1:21" x14ac:dyDescent="0.25">
      <c r="B19" s="44"/>
      <c r="C19" s="95" t="str">
        <f>IF(C18="","","Terbilang")</f>
        <v/>
      </c>
      <c r="D19" s="95"/>
      <c r="E19" s="95"/>
      <c r="F19" s="95" t="str">
        <f>IF(C19="","",":")</f>
        <v/>
      </c>
      <c r="G19" s="101" t="str">
        <f>IF(C18="","",IF(G18="","",PROPER(IF(G18=0,"nol",IF(G18&lt;0,"minus ","")&amp;SUBSTITUTE(TRIM(SUBSTITUTE(SUBSTITUTE(SUBSTITUTE(SUBSTITUTE(SUBSTITUTE(SUBSTITUTE(SUBSTITUTE(SUBSTITUTE(SUBSTITUTE(SUBSTITUTE(SUBSTITUTE(SUBSTITUTE(SUBSTITUTE(SUBSTITUTE(SUBSTITUTE(SUBSTITUTE(SUBSTITUTE(SUBSTITUTE(SUBSTITUTE(SUBSTITUTE(SUBSTITUTE(SUBSTITUTE(SUBSTITUTE(SUBSTITUTE(IF(--MID(TEXT(ABS(G18),"000000000000000"),1,3)=0,"",MID(TEXT(ABS(G18),"000000000000000"),1,1)&amp;" ratus "&amp;MID(TEXT(ABS(G18),"000000000000000"),2,1)&amp;" puluh "&amp;MID(TEXT(ABS(G18),"000000000000000"),3,1)&amp;" trilyun ")&amp;IF(--MID(TEXT(ABS(G18),"000000000000000"),4,3)=0,"",MID(TEXT(ABS(G18),"000000000000000"),4,1)&amp;" ratus "&amp;MID(TEXT(ABS(G18),"000000000000000"),5,1)&amp;" puluh "&amp;MID(TEXT(ABS(G18),"000000000000000"),6,1)&amp;" milyar ")&amp;IF(--MID(TEXT(ABS(G18),"000000000000000"),7,3)=0,"",MID(TEXT(ABS(G18),"000000000000000"),7,1)&amp;" ratus "&amp;MID(TEXT(ABS(G18),"000000000000000"),8,1)&amp;" puluh "&amp;MID(TEXT(ABS(G18),"000000000000000"),9,1)&amp;" juta ")&amp;IF(--MID(TEXT(ABS(G18),"000000000000000"),10,3)=0,"",IF(--MID(TEXT(ABS(G18),"000000000000000"),10,3)=1,"*",MID(TEXT(ABS(G18),"000000000000000"),10,1)&amp;" ratus "&amp;MID(TEXT(ABS(G18),"000000000000000"),11,1)&amp;" puluh ")&amp;MID(TEXT(ABS(G18),"000000000000000"),12,1)&amp;" ribu ")&amp;IF(--MID(TEXT(ABS(G18),"000000000000000"),13,3)=0,"",MID(TEXT(ABS(G18),"000000000000000"),13,1)&amp;" ratus "&amp;MID(TEXT(ABS(G18),"000000000000000"),14,1)&amp;" puluh "&amp;MID(TEXT(ABS(G18),"000000000000000"),15,1)),1,"satu"),2,"dua"),3,"tiga"),4,"empat"),5,"lima"),6,"enam"),7,"tujuh"),8,"delapan"),9,"sembilan"),"0 ratus",""),"0 puluh",""),"satu puluh 0","sepuluh"),"satu puluh satu","sebelas"),"satu puluh dua","duabelas"),"satu puluh tiga","tigabelas"),"satu puluh empat","empatbelas"),"satu puluh lima","limabelas"),"satu puluh enam","enambelas"),"satu puluh tujuh","tujuhbelas"),"satu puluh delapan","delapanbelas"),"satu puluh sembilan","sembilanbelas"),"satu ratus","seratus"),"*satu ribu","seribu"),0,""))," "," "))&amp;" rupiah")))</f>
        <v/>
      </c>
      <c r="H19" s="101"/>
      <c r="I19" s="101"/>
      <c r="J19" s="101"/>
      <c r="K19" s="101"/>
      <c r="L19" s="101"/>
      <c r="M19" s="101"/>
      <c r="N19" s="101"/>
      <c r="O19" s="101"/>
      <c r="P19" s="48"/>
      <c r="Q19" s="102"/>
      <c r="R19" s="67"/>
      <c r="S19" s="42"/>
      <c r="T19" s="42"/>
      <c r="U19" s="42"/>
    </row>
    <row r="20" spans="1:21" ht="3" customHeight="1" x14ac:dyDescent="0.25">
      <c r="B20" s="44"/>
      <c r="C20" s="45"/>
      <c r="D20" s="45"/>
      <c r="E20" s="45"/>
      <c r="F20" s="45"/>
      <c r="G20" s="103"/>
      <c r="H20" s="103"/>
      <c r="I20" s="103"/>
      <c r="J20" s="103"/>
      <c r="K20" s="103"/>
      <c r="L20" s="103"/>
      <c r="M20" s="103"/>
      <c r="N20" s="103"/>
      <c r="O20" s="103"/>
      <c r="P20" s="48"/>
      <c r="Q20" s="104"/>
      <c r="R20" s="67"/>
      <c r="S20" s="42"/>
      <c r="T20" s="42"/>
      <c r="U20" s="42"/>
    </row>
    <row r="21" spans="1:21" s="86" customFormat="1" ht="15.75" x14ac:dyDescent="0.25">
      <c r="A21" s="77"/>
      <c r="B21" s="78"/>
      <c r="C21" s="105" t="str">
        <f>IF(L7="-","","Tabel Detail Perhitungan :")</f>
        <v>Tabel Detail Perhitungan :</v>
      </c>
      <c r="D21" s="105"/>
      <c r="E21" s="105"/>
      <c r="F21" s="106"/>
      <c r="G21" s="107"/>
      <c r="H21" s="108" t="s">
        <v>39</v>
      </c>
      <c r="I21" s="108"/>
      <c r="J21" s="108"/>
      <c r="K21" s="108"/>
      <c r="L21" s="109"/>
      <c r="M21" s="110"/>
      <c r="N21" s="110"/>
      <c r="O21" s="111"/>
      <c r="P21" s="82"/>
      <c r="Q21" s="83"/>
      <c r="R21" s="84"/>
      <c r="S21" s="85"/>
      <c r="T21" s="85"/>
      <c r="U21" s="85"/>
    </row>
    <row r="22" spans="1:21" s="120" customFormat="1" ht="15.75" thickBot="1" x14ac:dyDescent="0.3">
      <c r="A22" s="112"/>
      <c r="B22" s="113"/>
      <c r="C22" s="114" t="str">
        <f>IF(G10="x","No.",IF(I10="x","No.",IF(M10="x","No.","")))</f>
        <v/>
      </c>
      <c r="D22" s="114" t="str">
        <f>IF(I10="x","Tanggal Nota",IF(G10="x","",IF(M10="x","Tanggal Nota","")))</f>
        <v/>
      </c>
      <c r="E22" s="115" t="str">
        <f>IF(G10="x","Keterangan",IF(I10="x","Keterangan",IF(M10="x","Keterangan","")))</f>
        <v/>
      </c>
      <c r="F22" s="115"/>
      <c r="G22" s="115"/>
      <c r="H22" s="115"/>
      <c r="I22" s="115"/>
      <c r="J22" s="115"/>
      <c r="K22" s="115"/>
      <c r="L22" s="114" t="str">
        <f>IF(I10="x","No. Bukti",IF(G10="x","",IF(M10="x","No. Bukti","")))</f>
        <v/>
      </c>
      <c r="M22" s="116" t="str">
        <f>IF(I10="x","",IF(G10="x","Total Pengajuan",IF(M10="x","","")))</f>
        <v/>
      </c>
      <c r="N22" s="116"/>
      <c r="O22" s="117" t="str">
        <f>IF(I10="x","Total Realisasi",IF(G10="x","",IF(M10="x","Total Klaim","")))</f>
        <v/>
      </c>
      <c r="P22" s="118"/>
      <c r="Q22" s="112"/>
      <c r="R22" s="119"/>
      <c r="S22" s="119"/>
      <c r="T22" s="119"/>
      <c r="U22" s="119"/>
    </row>
    <row r="23" spans="1:21" ht="3.75" customHeight="1" x14ac:dyDescent="0.25">
      <c r="B23" s="44"/>
      <c r="C23" s="121"/>
      <c r="D23" s="121"/>
      <c r="E23" s="122"/>
      <c r="F23" s="122"/>
      <c r="G23" s="122"/>
      <c r="H23" s="122"/>
      <c r="I23" s="122"/>
      <c r="J23" s="122"/>
      <c r="K23" s="122"/>
      <c r="L23" s="122"/>
      <c r="M23" s="123"/>
      <c r="N23" s="124"/>
      <c r="O23" s="124"/>
      <c r="P23" s="48"/>
      <c r="Q23" s="58"/>
      <c r="R23" s="42"/>
      <c r="S23" s="42"/>
      <c r="T23" s="42"/>
      <c r="U23" s="42"/>
    </row>
    <row r="24" spans="1:21" ht="15.75" thickBot="1" x14ac:dyDescent="0.3">
      <c r="B24" s="44"/>
      <c r="C24" s="125" t="str">
        <f>IF(E24&lt;&gt;"",COUNTA($E$24:E24),"")</f>
        <v/>
      </c>
      <c r="D24" s="6"/>
      <c r="E24" s="28"/>
      <c r="F24" s="29"/>
      <c r="G24" s="29"/>
      <c r="H24" s="29"/>
      <c r="I24" s="29"/>
      <c r="J24" s="29"/>
      <c r="K24" s="30"/>
      <c r="L24" s="34"/>
      <c r="M24" s="26"/>
      <c r="N24" s="27"/>
      <c r="O24" s="7"/>
      <c r="P24" s="48"/>
      <c r="Q24" s="104"/>
      <c r="R24" s="42"/>
      <c r="S24" s="42"/>
      <c r="T24" s="42"/>
      <c r="U24" s="42"/>
    </row>
    <row r="25" spans="1:21" ht="15.75" thickBot="1" x14ac:dyDescent="0.3">
      <c r="B25" s="44"/>
      <c r="C25" s="125" t="str">
        <f>IF(E25&lt;&gt;"",COUNTA($E$24:E25),"")</f>
        <v/>
      </c>
      <c r="D25" s="6"/>
      <c r="E25" s="23"/>
      <c r="F25" s="24"/>
      <c r="G25" s="24"/>
      <c r="H25" s="24"/>
      <c r="I25" s="24"/>
      <c r="J25" s="24"/>
      <c r="K25" s="25"/>
      <c r="L25" s="34"/>
      <c r="M25" s="26"/>
      <c r="N25" s="27"/>
      <c r="O25" s="7"/>
      <c r="P25" s="48"/>
      <c r="Q25" s="58"/>
      <c r="R25" s="42"/>
      <c r="S25" s="42"/>
      <c r="T25" s="42"/>
      <c r="U25" s="42"/>
    </row>
    <row r="26" spans="1:21" ht="15.75" thickBot="1" x14ac:dyDescent="0.3">
      <c r="B26" s="44"/>
      <c r="C26" s="125" t="str">
        <f>IF(E26&lt;&gt;"",COUNTA($E$24:E26),"")</f>
        <v/>
      </c>
      <c r="D26" s="6"/>
      <c r="E26" s="23"/>
      <c r="F26" s="24"/>
      <c r="G26" s="24"/>
      <c r="H26" s="24"/>
      <c r="I26" s="24"/>
      <c r="J26" s="24"/>
      <c r="K26" s="25"/>
      <c r="L26" s="34"/>
      <c r="M26" s="26"/>
      <c r="N26" s="27"/>
      <c r="O26" s="7"/>
      <c r="P26" s="48"/>
      <c r="Q26" s="58"/>
      <c r="R26" s="42"/>
      <c r="S26" s="42"/>
      <c r="T26" s="42"/>
      <c r="U26" s="42"/>
    </row>
    <row r="27" spans="1:21" ht="15.75" thickBot="1" x14ac:dyDescent="0.3">
      <c r="B27" s="44"/>
      <c r="C27" s="125" t="str">
        <f>IF(E27&lt;&gt;"",COUNTA($E$24:E27),"")</f>
        <v/>
      </c>
      <c r="D27" s="6"/>
      <c r="E27" s="23"/>
      <c r="F27" s="24"/>
      <c r="G27" s="24"/>
      <c r="H27" s="24"/>
      <c r="I27" s="24"/>
      <c r="J27" s="24"/>
      <c r="K27" s="25"/>
      <c r="L27" s="34"/>
      <c r="M27" s="26"/>
      <c r="N27" s="27"/>
      <c r="O27" s="7"/>
      <c r="P27" s="48"/>
      <c r="Q27" s="58"/>
      <c r="R27" s="42"/>
      <c r="S27" s="42"/>
      <c r="T27" s="42"/>
      <c r="U27" s="42"/>
    </row>
    <row r="28" spans="1:21" x14ac:dyDescent="0.25">
      <c r="B28" s="44"/>
      <c r="C28" s="125" t="str">
        <f>IF(E28&lt;&gt;"",COUNTA($E$24:E28),"")</f>
        <v/>
      </c>
      <c r="D28" s="8"/>
      <c r="E28" s="18"/>
      <c r="F28" s="19"/>
      <c r="G28" s="19"/>
      <c r="H28" s="19"/>
      <c r="I28" s="19"/>
      <c r="J28" s="19"/>
      <c r="K28" s="20"/>
      <c r="L28" s="35"/>
      <c r="M28" s="21"/>
      <c r="N28" s="22"/>
      <c r="O28" s="9"/>
      <c r="P28" s="48"/>
      <c r="Q28" s="58"/>
      <c r="R28" s="42"/>
      <c r="S28" s="42"/>
      <c r="T28" s="42"/>
      <c r="U28" s="42"/>
    </row>
    <row r="29" spans="1:21" ht="13.5" customHeight="1" thickBot="1" x14ac:dyDescent="0.3">
      <c r="B29" s="44"/>
      <c r="C29" s="115" t="str">
        <f>IF(E22="","","Total")</f>
        <v/>
      </c>
      <c r="D29" s="115"/>
      <c r="E29" s="115"/>
      <c r="F29" s="115"/>
      <c r="G29" s="115"/>
      <c r="H29" s="115"/>
      <c r="I29" s="115"/>
      <c r="J29" s="115"/>
      <c r="K29" s="115"/>
      <c r="L29" s="115"/>
      <c r="M29" s="145" t="str">
        <f>IF(M24="","",SUM(M24:N28))</f>
        <v/>
      </c>
      <c r="N29" s="145"/>
      <c r="O29" s="146" t="str">
        <f>IF(O22="","",SUM(O24:O28))</f>
        <v/>
      </c>
      <c r="P29" s="48"/>
      <c r="Q29" s="58"/>
      <c r="R29" s="42"/>
      <c r="S29" s="42"/>
      <c r="T29" s="42"/>
      <c r="U29" s="42"/>
    </row>
    <row r="30" spans="1:21" ht="3.75" customHeight="1" thickBot="1" x14ac:dyDescent="0.3">
      <c r="B30" s="44"/>
      <c r="C30" s="62"/>
      <c r="D30" s="62"/>
      <c r="E30" s="62"/>
      <c r="F30" s="147"/>
      <c r="G30" s="147"/>
      <c r="H30" s="10"/>
      <c r="I30" s="11"/>
      <c r="J30" s="11"/>
      <c r="K30" s="11"/>
      <c r="L30" s="148"/>
      <c r="M30" s="149"/>
      <c r="N30" s="12"/>
      <c r="O30" s="13"/>
      <c r="P30" s="48"/>
      <c r="R30" s="42"/>
      <c r="S30" s="42"/>
      <c r="T30" s="42"/>
      <c r="U30" s="42"/>
    </row>
    <row r="31" spans="1:21" x14ac:dyDescent="0.25">
      <c r="A31" s="150"/>
      <c r="B31" s="44"/>
      <c r="C31" s="151" t="str">
        <f>IF(M10="x","Penanggung Jawab",IF(I10="x","Penanggung jawab",IF(G10="x","Pemohon,","")))</f>
        <v/>
      </c>
      <c r="D31" s="152"/>
      <c r="E31" s="152"/>
      <c r="F31" s="152"/>
      <c r="G31" s="153"/>
      <c r="H31" s="152" t="str">
        <f>IF(C32="","",IF(C38="Direktur","","Disetujui,"))</f>
        <v/>
      </c>
      <c r="I31" s="152"/>
      <c r="J31" s="152" t="str">
        <f>IF(C32="","",IF(C18="Pas","Diverifikasi",IF(C18="Kelebihan Uang Muka","Diterima oleh,","Dibayarkan,")))</f>
        <v/>
      </c>
      <c r="K31" s="152"/>
      <c r="L31" s="152"/>
      <c r="M31" s="152"/>
      <c r="N31" s="152" t="str">
        <f>IF(C32="","",IF(I10="X","Diketahui, ",IF(M10="x","Diketahui, ","Diterima,")))</f>
        <v/>
      </c>
      <c r="O31" s="207"/>
      <c r="P31" s="155"/>
      <c r="R31" s="42"/>
      <c r="S31" s="42"/>
      <c r="T31" s="42"/>
      <c r="U31" s="42"/>
    </row>
    <row r="32" spans="1:21" x14ac:dyDescent="0.25">
      <c r="B32" s="44"/>
      <c r="C32" s="156" t="str">
        <f>IF(C31="","",G6)</f>
        <v/>
      </c>
      <c r="D32" s="157"/>
      <c r="E32" s="157"/>
      <c r="F32" s="157"/>
      <c r="G32" s="158"/>
      <c r="H32" s="157" t="str">
        <f>IF(H31="","",IF(C38="Direktur","",IF(C32="Purchasing",IF(C38="Staff","Purchasing","BOD"),IF(C38="General Manager","BOD",IF(C38="Manager","BOD",IF(C38="Manager'","Sales &amp; Marketing",IF(C38="National Manager","Sales &amp; Marketing",C32)))))))</f>
        <v/>
      </c>
      <c r="I32" s="157"/>
      <c r="J32" s="159" t="str">
        <f>IF(C32="","","Finance &amp; Accounting")</f>
        <v/>
      </c>
      <c r="K32" s="159"/>
      <c r="L32" s="159"/>
      <c r="M32" s="159"/>
      <c r="N32" s="159" t="str">
        <f>IF(N31="Diketahui, ",J32,C32)</f>
        <v/>
      </c>
      <c r="O32" s="208"/>
      <c r="P32" s="162"/>
      <c r="R32" s="42"/>
      <c r="S32" s="42"/>
      <c r="T32" s="42"/>
      <c r="U32" s="42"/>
    </row>
    <row r="33" spans="1:21" x14ac:dyDescent="0.25">
      <c r="B33" s="44"/>
      <c r="C33" s="163"/>
      <c r="D33" s="164"/>
      <c r="E33" s="164"/>
      <c r="F33" s="164"/>
      <c r="G33" s="165"/>
      <c r="H33" s="159"/>
      <c r="I33" s="159"/>
      <c r="J33" s="211"/>
      <c r="K33" s="211"/>
      <c r="L33" s="211"/>
      <c r="M33" s="211"/>
      <c r="N33" s="159"/>
      <c r="O33" s="208"/>
      <c r="P33" s="48"/>
      <c r="R33" s="42"/>
      <c r="S33" s="42"/>
      <c r="T33" s="42"/>
      <c r="U33" s="42"/>
    </row>
    <row r="34" spans="1:21" ht="4.5" customHeight="1" x14ac:dyDescent="0.25">
      <c r="B34" s="44"/>
      <c r="C34" s="163"/>
      <c r="D34" s="164"/>
      <c r="E34" s="164"/>
      <c r="F34" s="164"/>
      <c r="G34" s="165"/>
      <c r="H34" s="159"/>
      <c r="I34" s="159"/>
      <c r="J34" s="211"/>
      <c r="K34" s="211"/>
      <c r="L34" s="211"/>
      <c r="M34" s="211"/>
      <c r="N34" s="159"/>
      <c r="O34" s="208"/>
      <c r="P34" s="48"/>
      <c r="R34" s="42"/>
      <c r="S34" s="42"/>
      <c r="T34" s="42"/>
      <c r="U34" s="42"/>
    </row>
    <row r="35" spans="1:21" x14ac:dyDescent="0.25">
      <c r="B35" s="44"/>
      <c r="C35" s="163"/>
      <c r="D35" s="164"/>
      <c r="E35" s="164"/>
      <c r="F35" s="164"/>
      <c r="G35" s="165"/>
      <c r="H35" s="159"/>
      <c r="I35" s="159"/>
      <c r="J35" s="211"/>
      <c r="K35" s="211"/>
      <c r="L35" s="211"/>
      <c r="M35" s="211"/>
      <c r="N35" s="159"/>
      <c r="O35" s="208"/>
      <c r="P35" s="48"/>
      <c r="R35" s="42"/>
      <c r="S35" s="42"/>
      <c r="T35" s="42"/>
      <c r="U35" s="42"/>
    </row>
    <row r="36" spans="1:21" x14ac:dyDescent="0.25">
      <c r="B36" s="44"/>
      <c r="C36" s="163"/>
      <c r="D36" s="164"/>
      <c r="E36" s="164"/>
      <c r="F36" s="164"/>
      <c r="G36" s="165"/>
      <c r="H36" s="159"/>
      <c r="I36" s="159"/>
      <c r="J36" s="211"/>
      <c r="K36" s="211"/>
      <c r="L36" s="211"/>
      <c r="M36" s="211"/>
      <c r="N36" s="159"/>
      <c r="O36" s="208"/>
      <c r="P36" s="48"/>
      <c r="R36" s="42"/>
      <c r="S36" s="42"/>
      <c r="T36" s="42"/>
      <c r="U36" s="42"/>
    </row>
    <row r="37" spans="1:21" s="120" customFormat="1" x14ac:dyDescent="0.25">
      <c r="A37" s="166"/>
      <c r="B37" s="167"/>
      <c r="C37" s="168" t="str">
        <f>IF(C32="","",""&amp;("( "&amp;G7&amp;" )")&amp;"")</f>
        <v/>
      </c>
      <c r="D37" s="169"/>
      <c r="E37" s="169"/>
      <c r="F37" s="169"/>
      <c r="G37" s="170"/>
      <c r="H37" s="169" t="str">
        <f>IF(C32="","",IF(C32="BOD","","(…....................)"))</f>
        <v/>
      </c>
      <c r="I37" s="169"/>
      <c r="J37" s="169" t="str">
        <f>IF(C32="","","(…....................)")</f>
        <v/>
      </c>
      <c r="K37" s="169"/>
      <c r="L37" s="169"/>
      <c r="M37" s="169"/>
      <c r="N37" s="169" t="str">
        <f>IF(C32="","","(…....................)")</f>
        <v/>
      </c>
      <c r="O37" s="209"/>
      <c r="P37" s="172"/>
      <c r="Q37" s="119"/>
      <c r="R37" s="119"/>
      <c r="S37" s="119"/>
      <c r="T37" s="119"/>
      <c r="U37" s="119"/>
    </row>
    <row r="38" spans="1:21" ht="15.75" thickBot="1" x14ac:dyDescent="0.3">
      <c r="A38" s="67"/>
      <c r="B38" s="173"/>
      <c r="C38" s="174" t="str">
        <f>IF(C31="","",IF(Q7="",G8,Q7))</f>
        <v/>
      </c>
      <c r="D38" s="175"/>
      <c r="E38" s="175"/>
      <c r="F38" s="175"/>
      <c r="G38" s="176"/>
      <c r="H38" s="177" t="str">
        <f>IF(H31="","",IF(C38="Direktur","",IF(C32="Purchasing",IF(C38="Staff","Supervisor","Direktur"),IF(C38="Manager'","General manager",IF(C38="Direktur","",IF(C38="General Manager","Direktur",IF(C38="Jr. Manager","Direktur",IF(C38="Manager","Direktur",IF(C38="Regional Manager","National Manager",IF(C38="Area Sales Mgr","National Manager",IF(C38="Area Sales Spv","National Manager",IF(C38="Area Sales","National Manager",IF(C38="Delivery Collector","National Manager",IF(C38="National Manager","General Manager","Manager"))))))))))))))</f>
        <v/>
      </c>
      <c r="I38" s="177"/>
      <c r="J38" s="177" t="str">
        <f>IF(C32="","","Controller ")</f>
        <v/>
      </c>
      <c r="K38" s="177"/>
      <c r="L38" s="177"/>
      <c r="M38" s="177"/>
      <c r="N38" s="177" t="str">
        <f>IF(N31="Diketahui, ","Manager",C38)</f>
        <v/>
      </c>
      <c r="O38" s="210"/>
      <c r="P38" s="155"/>
      <c r="R38" s="42"/>
      <c r="S38" s="42"/>
      <c r="T38" s="42"/>
      <c r="U38" s="42"/>
    </row>
    <row r="39" spans="1:21" ht="6.75" customHeight="1" thickBot="1" x14ac:dyDescent="0.3">
      <c r="A39" s="36" t="s">
        <v>4</v>
      </c>
      <c r="B39" s="180"/>
      <c r="C39" s="181"/>
      <c r="D39" s="181"/>
      <c r="E39" s="181"/>
      <c r="F39" s="182"/>
      <c r="G39" s="182"/>
      <c r="H39" s="182"/>
      <c r="I39" s="182"/>
      <c r="J39" s="182"/>
      <c r="K39" s="182"/>
      <c r="L39" s="183"/>
      <c r="M39" s="183"/>
      <c r="N39" s="183"/>
      <c r="O39" s="183"/>
      <c r="P39" s="184"/>
      <c r="R39" s="42"/>
      <c r="S39" s="42"/>
      <c r="T39" s="42"/>
      <c r="U39" s="42"/>
    </row>
    <row r="40" spans="1:21" ht="6.75" customHeight="1" thickTop="1" x14ac:dyDescent="0.25">
      <c r="B40" s="185"/>
      <c r="C40" s="185"/>
      <c r="D40" s="185"/>
      <c r="E40" s="185"/>
      <c r="F40" s="186"/>
      <c r="G40" s="186"/>
      <c r="H40" s="186"/>
      <c r="I40" s="186"/>
      <c r="J40" s="186"/>
      <c r="K40" s="186"/>
      <c r="L40" s="38"/>
      <c r="M40" s="38"/>
      <c r="N40" s="38"/>
      <c r="O40" s="38"/>
      <c r="P40" s="38"/>
      <c r="R40" s="42"/>
      <c r="S40" s="42"/>
      <c r="T40" s="42"/>
      <c r="U40" s="42"/>
    </row>
    <row r="41" spans="1:21" s="42" customFormat="1" x14ac:dyDescent="0.25">
      <c r="A41" s="36" t="s">
        <v>8</v>
      </c>
      <c r="B41" s="187"/>
      <c r="C41" s="187"/>
      <c r="D41" s="187"/>
      <c r="E41" s="188"/>
      <c r="F41" s="187"/>
      <c r="G41" s="187"/>
      <c r="H41" s="187"/>
      <c r="I41" s="187"/>
      <c r="J41" s="189"/>
      <c r="K41" s="189"/>
      <c r="L41" s="189"/>
      <c r="M41" s="189"/>
      <c r="N41" s="189"/>
      <c r="O41" s="189"/>
      <c r="P41" s="189"/>
    </row>
    <row r="42" spans="1:21" s="42" customFormat="1" x14ac:dyDescent="0.25">
      <c r="A42" s="36" t="s">
        <v>9</v>
      </c>
      <c r="B42" s="36"/>
      <c r="C42" s="36"/>
      <c r="D42" s="36"/>
      <c r="E42" s="36" t="s">
        <v>1</v>
      </c>
      <c r="F42" s="36"/>
      <c r="G42" s="36"/>
      <c r="H42" s="36"/>
      <c r="I42" s="36"/>
      <c r="J42" s="67"/>
      <c r="K42" s="67"/>
      <c r="L42" s="67"/>
      <c r="M42" s="67"/>
      <c r="N42" s="67"/>
      <c r="O42" s="67"/>
      <c r="P42" s="67"/>
    </row>
    <row r="43" spans="1:21" s="42" customFormat="1" x14ac:dyDescent="0.25">
      <c r="A43" s="190" t="s">
        <v>4</v>
      </c>
      <c r="B43" s="190"/>
      <c r="C43" s="191"/>
      <c r="D43" s="192"/>
      <c r="E43" s="192" t="s">
        <v>10</v>
      </c>
      <c r="F43" s="36"/>
      <c r="G43" s="36"/>
      <c r="H43" s="36"/>
      <c r="I43" s="36"/>
      <c r="J43" s="67"/>
      <c r="K43" s="67"/>
      <c r="L43" s="67"/>
      <c r="M43" s="67"/>
      <c r="N43" s="67"/>
      <c r="O43" s="67"/>
      <c r="P43" s="67"/>
    </row>
    <row r="44" spans="1:21" s="42" customFormat="1" x14ac:dyDescent="0.25">
      <c r="A44" s="190" t="s">
        <v>5</v>
      </c>
      <c r="B44" s="190"/>
      <c r="C44" s="191"/>
      <c r="D44" s="192"/>
      <c r="E44" s="192" t="s">
        <v>11</v>
      </c>
      <c r="F44" s="58"/>
      <c r="G44" s="36"/>
      <c r="H44" s="36"/>
      <c r="I44" s="36"/>
      <c r="J44" s="67"/>
      <c r="K44" s="67"/>
      <c r="L44" s="67"/>
      <c r="M44" s="67"/>
      <c r="N44" s="67"/>
      <c r="O44" s="67"/>
      <c r="P44" s="67"/>
      <c r="T44" s="67"/>
    </row>
    <row r="45" spans="1:21" s="42" customFormat="1" x14ac:dyDescent="0.25">
      <c r="A45" s="193" t="s">
        <v>4</v>
      </c>
      <c r="B45" s="190"/>
      <c r="C45" s="191"/>
      <c r="D45" s="192"/>
      <c r="E45" s="192"/>
      <c r="F45" s="58"/>
      <c r="G45" s="36"/>
      <c r="H45" s="36"/>
      <c r="I45" s="36"/>
      <c r="J45" s="67"/>
      <c r="K45" s="67"/>
      <c r="L45" s="67"/>
      <c r="M45" s="67"/>
      <c r="N45" s="67"/>
      <c r="O45" s="67"/>
      <c r="P45" s="67"/>
    </row>
    <row r="46" spans="1:21" s="42" customFormat="1" x14ac:dyDescent="0.25">
      <c r="A46" s="194" t="s">
        <v>12</v>
      </c>
      <c r="B46" s="195"/>
      <c r="C46" s="191"/>
      <c r="D46" s="192"/>
      <c r="E46" s="192"/>
      <c r="F46" s="192" t="s">
        <v>7</v>
      </c>
      <c r="G46" s="36"/>
      <c r="H46" s="36"/>
      <c r="I46" s="36"/>
      <c r="J46" s="67"/>
      <c r="K46" s="67"/>
      <c r="L46" s="67"/>
      <c r="M46" s="67"/>
      <c r="N46" s="67"/>
      <c r="O46" s="67"/>
      <c r="P46" s="67"/>
    </row>
    <row r="47" spans="1:21" s="42" customFormat="1" x14ac:dyDescent="0.25">
      <c r="A47" s="193" t="s">
        <v>14</v>
      </c>
      <c r="B47" s="190"/>
      <c r="C47" s="191"/>
      <c r="D47" s="192"/>
      <c r="E47" s="192"/>
      <c r="F47" s="192" t="s">
        <v>27</v>
      </c>
      <c r="G47" s="36"/>
      <c r="H47" s="36"/>
      <c r="I47" s="36"/>
      <c r="J47" s="67"/>
      <c r="K47" s="67"/>
      <c r="L47" s="67"/>
      <c r="M47" s="67"/>
      <c r="N47" s="67"/>
      <c r="O47" s="67"/>
      <c r="P47" s="67"/>
    </row>
    <row r="48" spans="1:21" s="42" customFormat="1" x14ac:dyDescent="0.25">
      <c r="A48" s="193" t="s">
        <v>15</v>
      </c>
      <c r="B48" s="190"/>
      <c r="C48" s="191"/>
      <c r="D48" s="192"/>
      <c r="E48" s="192"/>
      <c r="F48" s="192" t="s">
        <v>26</v>
      </c>
      <c r="G48" s="36"/>
      <c r="H48" s="36"/>
      <c r="I48" s="36"/>
      <c r="J48" s="67"/>
      <c r="K48" s="67"/>
      <c r="L48" s="67"/>
      <c r="M48" s="67"/>
      <c r="N48" s="67"/>
      <c r="O48" s="67"/>
      <c r="P48" s="67"/>
    </row>
    <row r="49" spans="1:20" s="42" customFormat="1" x14ac:dyDescent="0.25">
      <c r="A49" s="193" t="s">
        <v>2</v>
      </c>
      <c r="B49" s="190"/>
      <c r="C49" s="191"/>
      <c r="D49" s="192"/>
      <c r="E49" s="192"/>
      <c r="F49" s="58"/>
      <c r="G49" s="36"/>
      <c r="H49" s="36"/>
      <c r="I49" s="36"/>
      <c r="J49" s="67"/>
      <c r="K49" s="67"/>
      <c r="L49" s="67"/>
      <c r="M49" s="67"/>
      <c r="N49" s="67"/>
      <c r="O49" s="67"/>
      <c r="P49" s="67"/>
    </row>
    <row r="50" spans="1:20" s="42" customFormat="1" x14ac:dyDescent="0.25">
      <c r="A50" s="193" t="s">
        <v>29</v>
      </c>
      <c r="B50" s="190"/>
      <c r="C50" s="191"/>
      <c r="D50" s="192"/>
      <c r="E50" s="192"/>
      <c r="F50" s="36"/>
      <c r="G50" s="36"/>
      <c r="H50" s="36"/>
      <c r="I50" s="36"/>
      <c r="J50" s="67"/>
      <c r="K50" s="67"/>
      <c r="L50" s="67"/>
      <c r="M50" s="67"/>
      <c r="N50" s="67"/>
      <c r="O50" s="67"/>
      <c r="P50" s="67"/>
    </row>
    <row r="51" spans="1:20" s="42" customFormat="1" x14ac:dyDescent="0.25">
      <c r="A51" s="196" t="s">
        <v>16</v>
      </c>
      <c r="B51" s="190"/>
      <c r="C51" s="191"/>
      <c r="D51" s="192"/>
      <c r="E51" s="192"/>
      <c r="F51" s="36"/>
      <c r="G51" s="36"/>
      <c r="H51" s="36"/>
      <c r="I51" s="36"/>
      <c r="J51" s="67"/>
      <c r="K51" s="67"/>
      <c r="L51" s="67"/>
      <c r="M51" s="67"/>
      <c r="N51" s="67"/>
      <c r="O51" s="67"/>
      <c r="P51" s="67"/>
    </row>
    <row r="52" spans="1:20" s="42" customFormat="1" x14ac:dyDescent="0.25">
      <c r="A52" s="193" t="s">
        <v>13</v>
      </c>
      <c r="B52" s="190"/>
      <c r="C52" s="191"/>
      <c r="D52" s="192"/>
      <c r="E52" s="192"/>
      <c r="F52" s="58"/>
      <c r="G52" s="36"/>
      <c r="H52" s="36"/>
      <c r="I52" s="36"/>
      <c r="J52" s="67"/>
      <c r="K52" s="67"/>
      <c r="L52" s="67"/>
      <c r="M52" s="67"/>
      <c r="N52" s="67"/>
      <c r="O52" s="67"/>
      <c r="P52" s="67"/>
      <c r="R52" s="67"/>
      <c r="S52" s="67"/>
      <c r="T52" s="67"/>
    </row>
    <row r="53" spans="1:20" s="42" customFormat="1" x14ac:dyDescent="0.25">
      <c r="A53" s="193" t="s">
        <v>30</v>
      </c>
      <c r="B53" s="190"/>
      <c r="C53" s="191"/>
      <c r="D53" s="192"/>
      <c r="E53" s="192"/>
      <c r="F53" s="58"/>
      <c r="G53" s="36"/>
      <c r="H53" s="36"/>
      <c r="I53" s="36"/>
      <c r="J53" s="67"/>
      <c r="K53" s="67"/>
      <c r="L53" s="67"/>
      <c r="M53" s="67"/>
      <c r="N53" s="67"/>
      <c r="O53" s="67"/>
      <c r="P53" s="67"/>
      <c r="R53" s="67"/>
      <c r="S53" s="67"/>
      <c r="T53" s="67"/>
    </row>
    <row r="54" spans="1:20" s="42" customFormat="1" x14ac:dyDescent="0.25">
      <c r="A54" s="193" t="s">
        <v>31</v>
      </c>
      <c r="B54" s="197"/>
      <c r="C54" s="191"/>
      <c r="D54" s="192"/>
      <c r="E54" s="192"/>
      <c r="F54" s="58"/>
      <c r="G54" s="36"/>
      <c r="H54" s="36"/>
      <c r="I54" s="36"/>
      <c r="J54" s="67"/>
      <c r="K54" s="67"/>
      <c r="L54" s="67"/>
      <c r="M54" s="67"/>
      <c r="N54" s="67"/>
      <c r="O54" s="67"/>
      <c r="P54" s="67"/>
      <c r="R54" s="67"/>
      <c r="S54" s="67"/>
      <c r="T54" s="67"/>
    </row>
    <row r="55" spans="1:20" s="42" customFormat="1" x14ac:dyDescent="0.25">
      <c r="A55" s="193" t="s">
        <v>32</v>
      </c>
      <c r="B55" s="190"/>
      <c r="C55" s="191"/>
      <c r="D55" s="192"/>
      <c r="E55" s="192"/>
      <c r="F55" s="58"/>
      <c r="G55" s="36"/>
      <c r="H55" s="36"/>
      <c r="I55" s="36"/>
      <c r="J55" s="67"/>
      <c r="K55" s="67"/>
      <c r="L55" s="67"/>
      <c r="M55" s="67"/>
      <c r="N55" s="67"/>
      <c r="O55" s="67"/>
      <c r="P55" s="67"/>
      <c r="R55" s="67"/>
      <c r="S55" s="67"/>
      <c r="T55" s="67"/>
    </row>
    <row r="56" spans="1:20" s="42" customFormat="1" x14ac:dyDescent="0.25">
      <c r="A56" s="193" t="s">
        <v>33</v>
      </c>
      <c r="B56" s="195"/>
      <c r="C56" s="191"/>
      <c r="D56" s="192"/>
      <c r="E56" s="192"/>
      <c r="F56" s="36"/>
      <c r="G56" s="36"/>
      <c r="H56" s="36"/>
      <c r="I56" s="36"/>
      <c r="J56" s="67"/>
      <c r="K56" s="67"/>
      <c r="L56" s="67"/>
      <c r="M56" s="67"/>
      <c r="N56" s="67"/>
      <c r="O56" s="67"/>
      <c r="P56" s="67"/>
      <c r="R56" s="67"/>
      <c r="S56" s="67"/>
      <c r="T56" s="67"/>
    </row>
    <row r="57" spans="1:20" s="42" customFormat="1" x14ac:dyDescent="0.25">
      <c r="A57" s="193" t="s">
        <v>34</v>
      </c>
      <c r="B57" s="190"/>
      <c r="C57" s="191"/>
      <c r="D57" s="192"/>
      <c r="E57" s="192"/>
      <c r="F57" s="36"/>
      <c r="G57" s="36"/>
      <c r="H57" s="36"/>
      <c r="I57" s="36"/>
      <c r="J57" s="67"/>
      <c r="K57" s="67"/>
      <c r="L57" s="67"/>
      <c r="M57" s="67"/>
      <c r="N57" s="67"/>
      <c r="O57" s="67"/>
      <c r="P57" s="67"/>
      <c r="R57" s="67"/>
      <c r="S57" s="67"/>
      <c r="T57" s="67"/>
    </row>
    <row r="58" spans="1:20" s="42" customFormat="1" x14ac:dyDescent="0.25">
      <c r="A58" s="196"/>
      <c r="B58" s="190"/>
      <c r="C58" s="191"/>
      <c r="D58" s="192"/>
      <c r="E58" s="192"/>
      <c r="F58" s="36"/>
      <c r="G58" s="36"/>
      <c r="H58" s="36"/>
      <c r="I58" s="36"/>
      <c r="J58" s="67"/>
      <c r="K58" s="67"/>
      <c r="L58" s="67"/>
      <c r="M58" s="67"/>
      <c r="N58" s="67"/>
      <c r="O58" s="67"/>
      <c r="P58" s="67"/>
      <c r="R58" s="67"/>
      <c r="S58" s="67"/>
      <c r="T58" s="14"/>
    </row>
    <row r="59" spans="1:20" s="42" customFormat="1" x14ac:dyDescent="0.25">
      <c r="A59" s="198" t="s">
        <v>4</v>
      </c>
      <c r="B59" s="190"/>
      <c r="C59" s="191"/>
      <c r="D59" s="192"/>
      <c r="E59" s="192"/>
      <c r="F59" s="36"/>
      <c r="G59" s="36"/>
      <c r="H59" s="36"/>
      <c r="I59" s="36"/>
      <c r="J59" s="67"/>
      <c r="K59" s="67"/>
      <c r="L59" s="67"/>
      <c r="M59" s="67"/>
      <c r="N59" s="67"/>
      <c r="O59" s="67"/>
      <c r="P59" s="67"/>
      <c r="R59" s="67"/>
      <c r="S59" s="67"/>
      <c r="T59" s="14"/>
    </row>
    <row r="60" spans="1:20" s="42" customFormat="1" x14ac:dyDescent="0.25">
      <c r="A60" s="199" t="s">
        <v>16</v>
      </c>
      <c r="B60" s="190"/>
      <c r="C60" s="191"/>
      <c r="D60" s="192"/>
      <c r="E60" s="192"/>
      <c r="F60" s="36"/>
      <c r="G60" s="36"/>
      <c r="H60" s="36"/>
      <c r="I60" s="36"/>
      <c r="J60" s="67"/>
      <c r="K60" s="67"/>
      <c r="L60" s="67"/>
      <c r="M60" s="67"/>
      <c r="N60" s="67"/>
      <c r="O60" s="67"/>
      <c r="P60" s="67"/>
      <c r="R60" s="67"/>
      <c r="S60" s="67"/>
      <c r="T60" s="14"/>
    </row>
    <row r="61" spans="1:20" s="42" customFormat="1" x14ac:dyDescent="0.25">
      <c r="A61" s="193" t="s">
        <v>4</v>
      </c>
      <c r="B61" s="190"/>
      <c r="C61" s="191"/>
      <c r="D61" s="192"/>
      <c r="E61" s="192"/>
      <c r="F61" s="36"/>
      <c r="G61" s="36"/>
      <c r="H61" s="36"/>
      <c r="I61" s="36"/>
      <c r="J61" s="67"/>
      <c r="K61" s="67"/>
      <c r="L61" s="67"/>
      <c r="M61" s="67"/>
      <c r="N61" s="67"/>
      <c r="O61" s="67"/>
      <c r="P61" s="67"/>
      <c r="R61" s="67"/>
      <c r="S61" s="67"/>
      <c r="T61" s="14"/>
    </row>
    <row r="62" spans="1:20" s="42" customFormat="1" x14ac:dyDescent="0.25">
      <c r="A62" s="194" t="s">
        <v>18</v>
      </c>
      <c r="B62" s="190"/>
      <c r="C62" s="191"/>
      <c r="D62" s="192"/>
      <c r="E62" s="192"/>
      <c r="F62" s="36"/>
      <c r="G62" s="36"/>
      <c r="H62" s="36"/>
      <c r="I62" s="36"/>
      <c r="J62" s="67"/>
      <c r="K62" s="67"/>
      <c r="L62" s="67"/>
      <c r="M62" s="67"/>
      <c r="N62" s="67"/>
      <c r="O62" s="67"/>
      <c r="P62" s="67"/>
      <c r="R62" s="67"/>
      <c r="S62" s="67"/>
      <c r="T62" s="14"/>
    </row>
    <row r="63" spans="1:20" s="42" customFormat="1" x14ac:dyDescent="0.25">
      <c r="A63" s="193" t="s">
        <v>19</v>
      </c>
      <c r="B63" s="190"/>
      <c r="C63" s="191"/>
      <c r="D63" s="192"/>
      <c r="E63" s="192"/>
      <c r="F63" s="36"/>
      <c r="G63" s="36"/>
      <c r="H63" s="36"/>
      <c r="I63" s="36"/>
      <c r="J63" s="67"/>
      <c r="K63" s="67"/>
      <c r="L63" s="67"/>
      <c r="M63" s="67"/>
      <c r="N63" s="67"/>
      <c r="O63" s="67"/>
      <c r="P63" s="67"/>
      <c r="R63" s="67"/>
      <c r="S63" s="67"/>
      <c r="T63" s="14"/>
    </row>
    <row r="64" spans="1:20" s="42" customFormat="1" x14ac:dyDescent="0.25">
      <c r="A64" s="193" t="s">
        <v>20</v>
      </c>
      <c r="B64" s="190"/>
      <c r="C64" s="191"/>
      <c r="D64" s="192"/>
      <c r="E64" s="192"/>
      <c r="F64" s="36"/>
      <c r="G64" s="36"/>
      <c r="H64" s="36"/>
      <c r="I64" s="36"/>
      <c r="J64" s="67"/>
      <c r="K64" s="67"/>
      <c r="L64" s="67"/>
      <c r="M64" s="67"/>
      <c r="N64" s="67"/>
      <c r="O64" s="67"/>
      <c r="P64" s="67"/>
      <c r="R64" s="67"/>
      <c r="S64" s="67"/>
      <c r="T64" s="14"/>
    </row>
    <row r="65" spans="1:20" s="42" customFormat="1" x14ac:dyDescent="0.25">
      <c r="A65" s="193" t="s">
        <v>35</v>
      </c>
      <c r="B65" s="200"/>
      <c r="C65" s="191"/>
      <c r="D65" s="192"/>
      <c r="E65" s="192"/>
      <c r="F65" s="36"/>
      <c r="G65" s="36"/>
      <c r="H65" s="36"/>
      <c r="I65" s="36"/>
      <c r="J65" s="67"/>
      <c r="K65" s="67"/>
      <c r="L65" s="67"/>
      <c r="M65" s="67"/>
      <c r="N65" s="67"/>
      <c r="O65" s="67"/>
      <c r="P65" s="67"/>
      <c r="R65" s="67"/>
      <c r="S65" s="67"/>
      <c r="T65" s="67"/>
    </row>
    <row r="66" spans="1:20" s="42" customFormat="1" x14ac:dyDescent="0.25">
      <c r="A66" s="193" t="s">
        <v>21</v>
      </c>
      <c r="B66" s="190"/>
      <c r="C66" s="191"/>
      <c r="D66" s="192"/>
      <c r="E66" s="192"/>
      <c r="F66" s="36"/>
      <c r="G66" s="36"/>
      <c r="H66" s="36"/>
      <c r="I66" s="36"/>
      <c r="J66" s="67"/>
      <c r="K66" s="67"/>
      <c r="L66" s="67"/>
      <c r="M66" s="67"/>
      <c r="N66" s="67"/>
      <c r="O66" s="67"/>
      <c r="P66" s="67"/>
      <c r="R66" s="67"/>
      <c r="S66" s="67"/>
      <c r="T66" s="67"/>
    </row>
    <row r="67" spans="1:20" s="42" customFormat="1" x14ac:dyDescent="0.25">
      <c r="A67" s="193" t="s">
        <v>22</v>
      </c>
      <c r="B67" s="190"/>
      <c r="C67" s="191"/>
      <c r="D67" s="192"/>
      <c r="E67" s="192"/>
      <c r="F67" s="36"/>
      <c r="G67" s="36"/>
      <c r="H67" s="36"/>
      <c r="I67" s="36"/>
      <c r="J67" s="67"/>
      <c r="K67" s="67"/>
      <c r="L67" s="67"/>
      <c r="M67" s="67"/>
      <c r="N67" s="67"/>
      <c r="O67" s="67"/>
      <c r="P67" s="67"/>
      <c r="R67" s="67"/>
      <c r="S67" s="67"/>
      <c r="T67" s="67"/>
    </row>
    <row r="68" spans="1:20" s="42" customFormat="1" x14ac:dyDescent="0.25">
      <c r="A68" s="193" t="s">
        <v>23</v>
      </c>
      <c r="B68" s="190"/>
      <c r="C68" s="191"/>
      <c r="D68" s="192"/>
      <c r="E68" s="192"/>
      <c r="F68" s="36"/>
      <c r="G68" s="36"/>
      <c r="H68" s="36"/>
      <c r="I68" s="36"/>
      <c r="J68" s="67"/>
      <c r="K68" s="67"/>
      <c r="L68" s="67"/>
      <c r="M68" s="67"/>
      <c r="N68" s="67"/>
      <c r="O68" s="67"/>
      <c r="P68" s="67"/>
      <c r="R68" s="67"/>
      <c r="S68" s="67"/>
      <c r="T68" s="67"/>
    </row>
    <row r="69" spans="1:20" s="42" customFormat="1" x14ac:dyDescent="0.25">
      <c r="A69" s="193" t="s">
        <v>24</v>
      </c>
      <c r="B69" s="190"/>
      <c r="C69" s="191"/>
      <c r="D69" s="192"/>
      <c r="E69" s="192"/>
      <c r="F69" s="36"/>
      <c r="G69" s="36"/>
      <c r="H69" s="36"/>
      <c r="I69" s="36"/>
      <c r="J69" s="67"/>
      <c r="K69" s="67"/>
      <c r="L69" s="67"/>
      <c r="M69" s="67"/>
      <c r="N69" s="67"/>
      <c r="O69" s="67"/>
      <c r="P69" s="67"/>
      <c r="R69" s="67"/>
      <c r="S69" s="67"/>
      <c r="T69" s="67"/>
    </row>
    <row r="70" spans="1:20" s="42" customFormat="1" x14ac:dyDescent="0.25">
      <c r="A70" s="193" t="s">
        <v>25</v>
      </c>
      <c r="B70" s="190"/>
      <c r="C70" s="191"/>
      <c r="D70" s="192"/>
      <c r="E70" s="192"/>
      <c r="F70" s="36"/>
      <c r="G70" s="36"/>
      <c r="H70" s="36"/>
      <c r="I70" s="36"/>
      <c r="J70" s="67"/>
      <c r="K70" s="67"/>
      <c r="L70" s="67"/>
      <c r="M70" s="67"/>
      <c r="N70" s="67"/>
      <c r="O70" s="67"/>
      <c r="P70" s="67"/>
      <c r="R70" s="67"/>
      <c r="S70" s="67"/>
      <c r="T70" s="67"/>
    </row>
    <row r="71" spans="1:20" s="42" customFormat="1" x14ac:dyDescent="0.25">
      <c r="A71" s="193" t="s">
        <v>3</v>
      </c>
      <c r="B71" s="195"/>
      <c r="C71" s="191"/>
      <c r="D71" s="192"/>
      <c r="E71" s="192"/>
      <c r="F71" s="36"/>
      <c r="G71" s="36"/>
      <c r="H71" s="36"/>
      <c r="I71" s="36"/>
      <c r="J71" s="67"/>
      <c r="K71" s="67"/>
      <c r="L71" s="67"/>
      <c r="M71" s="67"/>
      <c r="N71" s="67"/>
      <c r="O71" s="67"/>
      <c r="P71" s="67"/>
      <c r="R71" s="67"/>
      <c r="S71" s="67"/>
      <c r="T71" s="67"/>
    </row>
    <row r="72" spans="1:20" s="42" customFormat="1" x14ac:dyDescent="0.25">
      <c r="A72" s="201" t="s">
        <v>4</v>
      </c>
      <c r="B72" s="191"/>
      <c r="C72" s="191"/>
      <c r="D72" s="192"/>
      <c r="E72" s="192"/>
      <c r="F72" s="36"/>
      <c r="G72" s="36"/>
      <c r="H72" s="36"/>
      <c r="I72" s="36"/>
      <c r="J72" s="67"/>
      <c r="K72" s="67"/>
      <c r="L72" s="67"/>
      <c r="M72" s="67"/>
      <c r="N72" s="67"/>
      <c r="O72" s="67"/>
      <c r="P72" s="67"/>
    </row>
    <row r="73" spans="1:20" s="42" customFormat="1" x14ac:dyDescent="0.25">
      <c r="A73" s="193" t="s">
        <v>36</v>
      </c>
      <c r="B73" s="191"/>
      <c r="C73" s="191"/>
      <c r="D73" s="192"/>
      <c r="E73" s="192"/>
      <c r="F73" s="36"/>
      <c r="G73" s="36"/>
      <c r="H73" s="36"/>
      <c r="I73" s="36"/>
      <c r="J73" s="67"/>
      <c r="K73" s="67"/>
      <c r="L73" s="67"/>
      <c r="M73" s="67"/>
      <c r="N73" s="67"/>
      <c r="O73" s="67"/>
      <c r="P73" s="67"/>
    </row>
    <row r="74" spans="1:20" s="42" customFormat="1" x14ac:dyDescent="0.25">
      <c r="A74" s="193" t="s">
        <v>37</v>
      </c>
      <c r="B74" s="191"/>
      <c r="C74" s="191"/>
      <c r="D74" s="192"/>
      <c r="E74" s="192"/>
      <c r="F74" s="36"/>
      <c r="G74" s="36"/>
      <c r="H74" s="36"/>
      <c r="I74" s="36"/>
      <c r="J74" s="67"/>
      <c r="K74" s="67"/>
      <c r="L74" s="67"/>
      <c r="M74" s="67"/>
      <c r="N74" s="67"/>
      <c r="O74" s="67"/>
      <c r="P74" s="67"/>
    </row>
    <row r="75" spans="1:20" s="42" customFormat="1" x14ac:dyDescent="0.25">
      <c r="A75" s="193" t="s">
        <v>17</v>
      </c>
      <c r="B75" s="191"/>
      <c r="C75" s="191"/>
      <c r="D75" s="192"/>
      <c r="E75" s="192"/>
      <c r="F75" s="36"/>
      <c r="G75" s="36"/>
      <c r="H75" s="36"/>
      <c r="I75" s="36"/>
      <c r="J75" s="67"/>
      <c r="K75" s="67"/>
      <c r="L75" s="67"/>
      <c r="M75" s="67"/>
      <c r="N75" s="67"/>
      <c r="O75" s="67"/>
      <c r="P75" s="67"/>
    </row>
    <row r="76" spans="1:20" s="42" customFormat="1" x14ac:dyDescent="0.25">
      <c r="A76" s="193" t="s">
        <v>38</v>
      </c>
      <c r="B76" s="191"/>
      <c r="C76" s="191"/>
      <c r="D76" s="192"/>
      <c r="E76" s="192"/>
      <c r="F76" s="36"/>
      <c r="G76" s="36"/>
      <c r="H76" s="36"/>
      <c r="I76" s="36"/>
      <c r="J76" s="67"/>
      <c r="K76" s="67"/>
      <c r="L76" s="67"/>
      <c r="M76" s="67"/>
      <c r="N76" s="67"/>
      <c r="O76" s="67"/>
      <c r="P76" s="67"/>
    </row>
    <row r="77" spans="1:20" s="42" customFormat="1" x14ac:dyDescent="0.25">
      <c r="A77" s="193" t="s">
        <v>3</v>
      </c>
      <c r="B77" s="191"/>
      <c r="C77" s="191"/>
      <c r="D77" s="192"/>
      <c r="E77" s="192"/>
      <c r="F77" s="36"/>
      <c r="G77" s="36"/>
      <c r="H77" s="36"/>
      <c r="I77" s="36"/>
      <c r="J77" s="67"/>
      <c r="K77" s="67"/>
      <c r="L77" s="67"/>
      <c r="M77" s="67"/>
      <c r="N77" s="67"/>
      <c r="O77" s="67"/>
      <c r="P77" s="67"/>
    </row>
    <row r="78" spans="1:20" s="42" customFormat="1" x14ac:dyDescent="0.25">
      <c r="A78" s="202"/>
      <c r="B78" s="202"/>
      <c r="C78" s="202"/>
      <c r="D78" s="203"/>
      <c r="E78" s="203"/>
      <c r="F78" s="67"/>
      <c r="G78" s="67"/>
      <c r="H78" s="67"/>
      <c r="I78" s="67"/>
      <c r="J78" s="67"/>
      <c r="K78" s="67"/>
      <c r="L78" s="67"/>
      <c r="M78" s="67"/>
      <c r="N78" s="67"/>
      <c r="O78" s="67"/>
      <c r="P78" s="67"/>
    </row>
    <row r="79" spans="1:20" s="42" customFormat="1" x14ac:dyDescent="0.25">
      <c r="A79" s="202"/>
      <c r="B79" s="202"/>
      <c r="C79" s="202"/>
      <c r="D79" s="203"/>
      <c r="E79" s="203"/>
      <c r="F79" s="67"/>
      <c r="G79" s="67"/>
      <c r="H79" s="67"/>
      <c r="I79" s="67"/>
      <c r="J79" s="67"/>
      <c r="K79" s="67"/>
      <c r="L79" s="67"/>
      <c r="M79" s="67"/>
      <c r="N79" s="67"/>
      <c r="O79" s="67"/>
      <c r="P79" s="67"/>
    </row>
    <row r="80" spans="1:20" s="42" customFormat="1" x14ac:dyDescent="0.25">
      <c r="A80" s="202"/>
      <c r="B80" s="202"/>
      <c r="C80" s="202"/>
      <c r="D80" s="203"/>
      <c r="E80" s="203"/>
      <c r="F80" s="67"/>
      <c r="G80" s="67"/>
      <c r="H80" s="67"/>
    </row>
    <row r="81" spans="1:21" s="42" customFormat="1" x14ac:dyDescent="0.25">
      <c r="A81" s="202"/>
      <c r="B81" s="202"/>
      <c r="C81" s="202"/>
      <c r="D81" s="203"/>
      <c r="E81" s="203"/>
      <c r="F81" s="67"/>
      <c r="G81" s="67"/>
      <c r="H81" s="67"/>
    </row>
    <row r="82" spans="1:21" s="42" customFormat="1" x14ac:dyDescent="0.25">
      <c r="A82" s="202"/>
      <c r="B82" s="202"/>
      <c r="C82" s="202"/>
      <c r="D82" s="203"/>
      <c r="E82" s="203"/>
      <c r="F82" s="67"/>
      <c r="G82" s="67"/>
      <c r="H82" s="67"/>
    </row>
    <row r="83" spans="1:21" s="42" customFormat="1" x14ac:dyDescent="0.25">
      <c r="A83" s="202"/>
      <c r="B83" s="202"/>
      <c r="C83" s="202"/>
      <c r="D83" s="203"/>
      <c r="E83" s="203"/>
      <c r="F83" s="67"/>
      <c r="G83" s="67"/>
      <c r="H83" s="67"/>
    </row>
    <row r="84" spans="1:21" s="42" customFormat="1" x14ac:dyDescent="0.25">
      <c r="A84" s="202"/>
      <c r="B84" s="202"/>
      <c r="C84" s="202"/>
      <c r="D84" s="203"/>
      <c r="E84" s="203"/>
      <c r="F84" s="67"/>
      <c r="G84" s="67"/>
      <c r="H84" s="67"/>
    </row>
    <row r="85" spans="1:21" s="42" customFormat="1" x14ac:dyDescent="0.25">
      <c r="A85" s="202"/>
      <c r="B85" s="202"/>
      <c r="C85" s="202"/>
      <c r="D85" s="203"/>
      <c r="E85" s="203"/>
      <c r="F85" s="67"/>
      <c r="G85" s="67"/>
      <c r="H85" s="67"/>
      <c r="L85" s="43"/>
      <c r="M85" s="43"/>
      <c r="N85" s="43"/>
      <c r="O85" s="43"/>
      <c r="P85" s="43"/>
      <c r="R85" s="43"/>
      <c r="S85" s="43"/>
      <c r="T85" s="43"/>
      <c r="U85" s="43"/>
    </row>
    <row r="86" spans="1:21" s="42" customFormat="1" x14ac:dyDescent="0.25">
      <c r="A86" s="202"/>
      <c r="B86" s="202"/>
      <c r="C86" s="202"/>
      <c r="D86" s="203"/>
      <c r="E86" s="203"/>
      <c r="F86" s="67"/>
      <c r="G86" s="67"/>
      <c r="H86" s="67"/>
      <c r="L86" s="43"/>
      <c r="M86" s="43"/>
      <c r="N86" s="43"/>
      <c r="O86" s="43"/>
      <c r="P86" s="43"/>
      <c r="R86" s="43"/>
      <c r="S86" s="43"/>
      <c r="T86" s="43"/>
      <c r="U86" s="43"/>
    </row>
    <row r="87" spans="1:21" s="42" customFormat="1" x14ac:dyDescent="0.25">
      <c r="A87" s="202"/>
      <c r="B87" s="202"/>
      <c r="C87" s="202"/>
      <c r="D87" s="203"/>
      <c r="E87" s="203"/>
      <c r="F87" s="67"/>
      <c r="G87" s="67"/>
      <c r="H87" s="67"/>
      <c r="L87" s="43"/>
      <c r="M87" s="43"/>
      <c r="N87" s="43"/>
      <c r="O87" s="43"/>
      <c r="P87" s="43"/>
      <c r="R87" s="43"/>
      <c r="S87" s="43"/>
      <c r="T87" s="43"/>
      <c r="U87" s="43"/>
    </row>
    <row r="88" spans="1:21" s="42" customFormat="1" x14ac:dyDescent="0.25">
      <c r="A88" s="202"/>
      <c r="B88" s="202"/>
      <c r="C88" s="202"/>
      <c r="D88" s="203"/>
      <c r="E88" s="203"/>
      <c r="F88" s="67"/>
      <c r="G88" s="67"/>
      <c r="H88" s="67"/>
      <c r="L88" s="43"/>
      <c r="M88" s="43"/>
      <c r="N88" s="43"/>
      <c r="O88" s="43"/>
      <c r="P88" s="43"/>
      <c r="R88" s="43"/>
      <c r="S88" s="43"/>
      <c r="T88" s="43"/>
      <c r="U88" s="43"/>
    </row>
    <row r="89" spans="1:21" s="42" customFormat="1" x14ac:dyDescent="0.25">
      <c r="A89" s="202"/>
      <c r="B89" s="202"/>
      <c r="C89" s="202"/>
      <c r="D89" s="203"/>
      <c r="E89" s="203"/>
      <c r="F89" s="67"/>
      <c r="G89" s="67"/>
      <c r="H89" s="67"/>
      <c r="I89" s="67"/>
      <c r="J89" s="67"/>
      <c r="K89" s="67"/>
      <c r="L89" s="204"/>
      <c r="M89" s="204"/>
      <c r="N89" s="204"/>
      <c r="O89" s="204"/>
      <c r="P89" s="204"/>
      <c r="R89" s="43"/>
      <c r="S89" s="43"/>
      <c r="T89" s="43"/>
      <c r="U89" s="43"/>
    </row>
    <row r="90" spans="1:21" s="42" customFormat="1" x14ac:dyDescent="0.25">
      <c r="A90" s="202"/>
      <c r="B90" s="202"/>
      <c r="C90" s="202"/>
      <c r="D90" s="203"/>
      <c r="E90" s="203"/>
      <c r="F90" s="67"/>
      <c r="G90" s="67"/>
      <c r="H90" s="67"/>
      <c r="I90" s="67"/>
      <c r="J90" s="67"/>
      <c r="K90" s="67"/>
      <c r="L90" s="204"/>
      <c r="M90" s="204"/>
      <c r="N90" s="204"/>
      <c r="O90" s="204"/>
      <c r="P90" s="204"/>
      <c r="R90" s="43"/>
      <c r="S90" s="43"/>
      <c r="T90" s="43"/>
      <c r="U90" s="43"/>
    </row>
    <row r="91" spans="1:21" s="42" customFormat="1" x14ac:dyDescent="0.25">
      <c r="A91" s="202"/>
      <c r="B91" s="202"/>
      <c r="C91" s="202"/>
      <c r="D91" s="203"/>
      <c r="E91" s="203"/>
      <c r="F91" s="67"/>
      <c r="G91" s="67"/>
      <c r="H91" s="67"/>
      <c r="I91" s="67"/>
      <c r="J91" s="67"/>
      <c r="K91" s="67"/>
      <c r="L91" s="204"/>
      <c r="M91" s="204"/>
      <c r="N91" s="204"/>
      <c r="O91" s="204"/>
      <c r="P91" s="204"/>
      <c r="R91" s="43"/>
      <c r="S91" s="43"/>
      <c r="T91" s="43"/>
      <c r="U91" s="43"/>
    </row>
    <row r="92" spans="1:21" s="42" customFormat="1" x14ac:dyDescent="0.25">
      <c r="A92" s="202"/>
      <c r="B92" s="202"/>
      <c r="C92" s="202"/>
      <c r="D92" s="203"/>
      <c r="E92" s="203"/>
      <c r="F92" s="67"/>
      <c r="G92" s="67"/>
      <c r="H92" s="67"/>
      <c r="I92" s="67"/>
      <c r="J92" s="67"/>
      <c r="K92" s="67"/>
      <c r="L92" s="204"/>
      <c r="M92" s="204"/>
      <c r="N92" s="204"/>
      <c r="O92" s="204"/>
      <c r="P92" s="204"/>
      <c r="R92" s="43"/>
      <c r="S92" s="43"/>
      <c r="T92" s="43"/>
      <c r="U92" s="43"/>
    </row>
    <row r="93" spans="1:21" s="42" customFormat="1" x14ac:dyDescent="0.25">
      <c r="A93" s="202"/>
      <c r="B93" s="202"/>
      <c r="C93" s="202"/>
      <c r="D93" s="203"/>
      <c r="E93" s="203"/>
      <c r="F93" s="67"/>
      <c r="G93" s="67"/>
      <c r="H93" s="67"/>
      <c r="I93" s="67"/>
      <c r="J93" s="67"/>
      <c r="K93" s="67"/>
      <c r="L93" s="204"/>
      <c r="M93" s="204"/>
      <c r="N93" s="204"/>
      <c r="O93" s="204"/>
      <c r="P93" s="204"/>
      <c r="R93" s="43"/>
      <c r="S93" s="43"/>
      <c r="T93" s="43"/>
      <c r="U93" s="43"/>
    </row>
    <row r="94" spans="1:21" s="42" customFormat="1" x14ac:dyDescent="0.25">
      <c r="A94" s="202"/>
      <c r="B94" s="202"/>
      <c r="C94" s="202"/>
      <c r="D94" s="203"/>
      <c r="E94" s="203"/>
      <c r="F94" s="67"/>
      <c r="G94" s="67"/>
      <c r="H94" s="67"/>
      <c r="I94" s="67"/>
      <c r="J94" s="67"/>
      <c r="K94" s="67"/>
      <c r="L94" s="204"/>
      <c r="M94" s="204"/>
      <c r="N94" s="204"/>
      <c r="O94" s="204"/>
      <c r="P94" s="204"/>
      <c r="R94" s="43"/>
      <c r="S94" s="43"/>
      <c r="T94" s="43"/>
      <c r="U94" s="43"/>
    </row>
    <row r="95" spans="1:21" s="42" customFormat="1" x14ac:dyDescent="0.25">
      <c r="A95" s="202"/>
      <c r="B95" s="202"/>
      <c r="C95" s="202"/>
      <c r="D95" s="203"/>
      <c r="E95" s="203"/>
      <c r="F95" s="67"/>
      <c r="G95" s="67"/>
      <c r="H95" s="67"/>
      <c r="I95" s="67"/>
      <c r="J95" s="67"/>
      <c r="K95" s="67"/>
      <c r="L95" s="204"/>
      <c r="M95" s="204"/>
      <c r="N95" s="204"/>
      <c r="O95" s="204"/>
      <c r="P95" s="204"/>
      <c r="R95" s="43"/>
      <c r="S95" s="43"/>
      <c r="T95" s="43"/>
      <c r="U95" s="43"/>
    </row>
    <row r="96" spans="1:21" s="42" customFormat="1" x14ac:dyDescent="0.25">
      <c r="A96" s="202"/>
      <c r="B96" s="202"/>
      <c r="C96" s="202"/>
      <c r="D96" s="203"/>
      <c r="E96" s="203"/>
      <c r="F96" s="67"/>
      <c r="G96" s="67"/>
      <c r="H96" s="67"/>
      <c r="I96" s="67"/>
      <c r="J96" s="67"/>
      <c r="K96" s="67"/>
      <c r="L96" s="204"/>
      <c r="M96" s="204"/>
      <c r="N96" s="204"/>
      <c r="O96" s="204"/>
      <c r="P96" s="204"/>
      <c r="R96" s="43"/>
      <c r="S96" s="43"/>
      <c r="T96" s="43"/>
      <c r="U96" s="43"/>
    </row>
    <row r="97" spans="1:21" s="42" customFormat="1" x14ac:dyDescent="0.25">
      <c r="A97" s="202"/>
      <c r="B97" s="202"/>
      <c r="C97" s="202"/>
      <c r="D97" s="203"/>
      <c r="E97" s="203"/>
      <c r="F97" s="204"/>
      <c r="G97" s="204"/>
      <c r="H97" s="204"/>
      <c r="I97" s="204"/>
      <c r="J97" s="204"/>
      <c r="K97" s="204"/>
      <c r="L97" s="204"/>
      <c r="M97" s="204"/>
      <c r="N97" s="204"/>
      <c r="O97" s="204"/>
      <c r="P97" s="204"/>
      <c r="R97" s="43"/>
      <c r="S97" s="43"/>
      <c r="T97" s="43"/>
      <c r="U97" s="43"/>
    </row>
    <row r="98" spans="1:21" s="42" customFormat="1" x14ac:dyDescent="0.25">
      <c r="A98" s="202"/>
      <c r="B98" s="202"/>
      <c r="C98" s="202"/>
      <c r="D98" s="203"/>
      <c r="E98" s="203"/>
      <c r="F98" s="204"/>
      <c r="G98" s="204"/>
      <c r="H98" s="204"/>
      <c r="I98" s="204"/>
      <c r="J98" s="204"/>
      <c r="K98" s="204"/>
      <c r="L98" s="204"/>
      <c r="M98" s="204"/>
      <c r="N98" s="204"/>
      <c r="O98" s="204"/>
      <c r="P98" s="204"/>
      <c r="R98" s="43"/>
      <c r="S98" s="43"/>
      <c r="T98" s="43"/>
      <c r="U98" s="43"/>
    </row>
    <row r="99" spans="1:21" s="204" customFormat="1" x14ac:dyDescent="0.25">
      <c r="A99" s="202"/>
      <c r="B99" s="202"/>
      <c r="C99" s="202"/>
      <c r="D99" s="203"/>
      <c r="E99" s="203"/>
      <c r="Q99" s="42"/>
      <c r="R99" s="43"/>
      <c r="S99" s="43"/>
      <c r="T99" s="43"/>
      <c r="U99" s="43"/>
    </row>
    <row r="100" spans="1:21" s="204" customFormat="1" x14ac:dyDescent="0.25">
      <c r="A100" s="202"/>
      <c r="B100" s="202"/>
      <c r="C100" s="202"/>
      <c r="D100" s="203"/>
      <c r="E100" s="203"/>
      <c r="Q100" s="42"/>
      <c r="R100" s="43"/>
      <c r="S100" s="43"/>
      <c r="T100" s="43"/>
      <c r="U100" s="43"/>
    </row>
    <row r="101" spans="1:21" s="204" customFormat="1" x14ac:dyDescent="0.25">
      <c r="A101" s="202"/>
      <c r="B101" s="202"/>
      <c r="C101" s="202"/>
      <c r="D101" s="203"/>
      <c r="E101" s="203"/>
      <c r="Q101" s="42"/>
      <c r="R101" s="43"/>
      <c r="S101" s="43"/>
      <c r="T101" s="43"/>
      <c r="U101" s="43"/>
    </row>
    <row r="102" spans="1:21" x14ac:dyDescent="0.25">
      <c r="A102" s="202"/>
      <c r="B102" s="202"/>
      <c r="C102" s="202"/>
      <c r="D102" s="203"/>
      <c r="E102" s="203"/>
    </row>
    <row r="103" spans="1:21" x14ac:dyDescent="0.25">
      <c r="A103" s="202"/>
      <c r="B103" s="202"/>
      <c r="C103" s="202"/>
      <c r="D103" s="203"/>
      <c r="E103" s="203"/>
    </row>
    <row r="104" spans="1:21" x14ac:dyDescent="0.25">
      <c r="A104" s="202"/>
      <c r="B104" s="202"/>
      <c r="C104" s="202"/>
      <c r="D104" s="203"/>
      <c r="E104" s="203"/>
    </row>
    <row r="105" spans="1:21" x14ac:dyDescent="0.25">
      <c r="A105" s="202"/>
      <c r="B105" s="202"/>
      <c r="C105" s="202"/>
      <c r="D105" s="203"/>
      <c r="E105" s="203"/>
    </row>
    <row r="106" spans="1:21" x14ac:dyDescent="0.25">
      <c r="A106" s="202"/>
      <c r="B106" s="202"/>
      <c r="C106" s="202"/>
      <c r="D106" s="203"/>
      <c r="E106" s="203"/>
    </row>
    <row r="107" spans="1:21" x14ac:dyDescent="0.25">
      <c r="A107" s="202"/>
      <c r="B107" s="202"/>
      <c r="C107" s="202"/>
      <c r="D107" s="203"/>
      <c r="E107" s="203"/>
    </row>
    <row r="108" spans="1:21" x14ac:dyDescent="0.25">
      <c r="A108" s="202"/>
      <c r="B108" s="202"/>
      <c r="C108" s="202"/>
      <c r="D108" s="203"/>
      <c r="E108" s="203"/>
    </row>
    <row r="109" spans="1:21" x14ac:dyDescent="0.25">
      <c r="A109" s="202"/>
      <c r="B109" s="202"/>
      <c r="C109" s="202"/>
      <c r="D109" s="203"/>
      <c r="E109" s="203"/>
    </row>
    <row r="110" spans="1:21" x14ac:dyDescent="0.25">
      <c r="A110" s="202"/>
      <c r="B110" s="202"/>
      <c r="C110" s="202"/>
      <c r="D110" s="203"/>
      <c r="E110" s="203"/>
    </row>
    <row r="111" spans="1:21" x14ac:dyDescent="0.25">
      <c r="A111" s="202"/>
      <c r="B111" s="202"/>
      <c r="C111" s="202"/>
      <c r="D111" s="203"/>
      <c r="E111" s="203"/>
    </row>
    <row r="112" spans="1:21" x14ac:dyDescent="0.25">
      <c r="A112" s="202"/>
      <c r="B112" s="202"/>
      <c r="C112" s="202"/>
      <c r="D112" s="203"/>
      <c r="E112" s="203"/>
    </row>
    <row r="113" spans="1:17" s="204" customFormat="1" x14ac:dyDescent="0.25">
      <c r="A113" s="202"/>
      <c r="B113" s="202"/>
      <c r="C113" s="202"/>
      <c r="D113" s="203"/>
      <c r="E113" s="203"/>
      <c r="Q113" s="42"/>
    </row>
    <row r="114" spans="1:17" s="204" customFormat="1" x14ac:dyDescent="0.25">
      <c r="A114" s="202"/>
      <c r="B114" s="202"/>
      <c r="C114" s="202"/>
      <c r="D114" s="203"/>
      <c r="E114" s="203"/>
      <c r="Q114" s="42"/>
    </row>
    <row r="115" spans="1:17" s="204" customFormat="1" x14ac:dyDescent="0.25">
      <c r="A115" s="202"/>
      <c r="B115" s="202"/>
      <c r="C115" s="202"/>
      <c r="D115" s="203"/>
      <c r="E115" s="203"/>
      <c r="Q115" s="42"/>
    </row>
  </sheetData>
  <sheetProtection algorithmName="SHA-512" hashValue="QiQd1QmEFupicgyPK1qyIdwJ2r6JDzAuNXBM6rMiWmK7SV1VL6zgxdJH7qS9yEE3uh3LDcnCzXvK6KbdgxDHAQ==" saltValue="ts7gDvaDlUBuV384ROTMWw==" spinCount="100000" sheet="1" selectLockedCells="1"/>
  <protectedRanges>
    <protectedRange sqref="G15:H15 K18 G18 C16:E17" name="Range1"/>
    <protectedRange sqref="J11:K12 M10:N10 G10:K10" name="Range1_2"/>
    <protectedRange sqref="O15 O18" name="Range1_3"/>
    <protectedRange sqref="O14 O17" name="Range1_1_1"/>
    <protectedRange sqref="I22:I23 L22:O24 G22:H24 I24:K24 C29 H28:O30 G28 G30 G25:O27" name="Range1_1"/>
  </protectedRanges>
  <mergeCells count="75">
    <mergeCell ref="J38:M38"/>
    <mergeCell ref="N38:O38"/>
    <mergeCell ref="N34:O34"/>
    <mergeCell ref="J35:M35"/>
    <mergeCell ref="N35:O35"/>
    <mergeCell ref="J36:M36"/>
    <mergeCell ref="N36:O36"/>
    <mergeCell ref="J37:M37"/>
    <mergeCell ref="N37:O37"/>
    <mergeCell ref="C38:F38"/>
    <mergeCell ref="H38:I38"/>
    <mergeCell ref="J31:M31"/>
    <mergeCell ref="N31:O31"/>
    <mergeCell ref="J32:M32"/>
    <mergeCell ref="N32:O32"/>
    <mergeCell ref="J33:M33"/>
    <mergeCell ref="N33:O33"/>
    <mergeCell ref="J34:M34"/>
    <mergeCell ref="C36:F36"/>
    <mergeCell ref="H36:I36"/>
    <mergeCell ref="C37:F37"/>
    <mergeCell ref="H37:I37"/>
    <mergeCell ref="C34:F34"/>
    <mergeCell ref="H34:I34"/>
    <mergeCell ref="C35:F35"/>
    <mergeCell ref="H35:I35"/>
    <mergeCell ref="C32:F32"/>
    <mergeCell ref="H32:I32"/>
    <mergeCell ref="C33:F33"/>
    <mergeCell ref="H33:I33"/>
    <mergeCell ref="E28:K28"/>
    <mergeCell ref="M28:N28"/>
    <mergeCell ref="C29:L29"/>
    <mergeCell ref="M29:N29"/>
    <mergeCell ref="C31:F31"/>
    <mergeCell ref="H31:I31"/>
    <mergeCell ref="E25:K25"/>
    <mergeCell ref="M25:N25"/>
    <mergeCell ref="E26:K26"/>
    <mergeCell ref="M26:N26"/>
    <mergeCell ref="E27:K27"/>
    <mergeCell ref="M27:N27"/>
    <mergeCell ref="G19:O19"/>
    <mergeCell ref="H21:K21"/>
    <mergeCell ref="M21:N21"/>
    <mergeCell ref="E22:K22"/>
    <mergeCell ref="M22:N22"/>
    <mergeCell ref="E24:K24"/>
    <mergeCell ref="M24:N24"/>
    <mergeCell ref="C16:J16"/>
    <mergeCell ref="C17:E17"/>
    <mergeCell ref="M17:N17"/>
    <mergeCell ref="C18:E18"/>
    <mergeCell ref="G18:H18"/>
    <mergeCell ref="I18:J18"/>
    <mergeCell ref="K18:L18"/>
    <mergeCell ref="M18:N18"/>
    <mergeCell ref="C14:E14"/>
    <mergeCell ref="M14:N14"/>
    <mergeCell ref="G15:H15"/>
    <mergeCell ref="I15:J15"/>
    <mergeCell ref="K15:L15"/>
    <mergeCell ref="M15:N15"/>
    <mergeCell ref="G7:I7"/>
    <mergeCell ref="L7:O8"/>
    <mergeCell ref="G8:I8"/>
    <mergeCell ref="C11:J11"/>
    <mergeCell ref="M11:O11"/>
    <mergeCell ref="C13:J13"/>
    <mergeCell ref="H1:O2"/>
    <mergeCell ref="H3:L3"/>
    <mergeCell ref="M3:N3"/>
    <mergeCell ref="G5:I5"/>
    <mergeCell ref="M5:N5"/>
    <mergeCell ref="G6:I6"/>
  </mergeCells>
  <conditionalFormatting sqref="G5">
    <cfRule type="expression" dxfId="47" priority="20">
      <formula>IF(O4="",0,1)</formula>
    </cfRule>
  </conditionalFormatting>
  <conditionalFormatting sqref="G6">
    <cfRule type="expression" dxfId="46" priority="19">
      <formula>IF($O$5="",0,1)</formula>
    </cfRule>
  </conditionalFormatting>
  <conditionalFormatting sqref="G7">
    <cfRule type="expression" dxfId="45" priority="18">
      <formula>IF($G$6="",0,1)</formula>
    </cfRule>
  </conditionalFormatting>
  <conditionalFormatting sqref="G8">
    <cfRule type="expression" dxfId="44" priority="17">
      <formula>IF($G$7="",0,1)</formula>
    </cfRule>
  </conditionalFormatting>
  <conditionalFormatting sqref="O5">
    <cfRule type="expression" dxfId="43" priority="16">
      <formula>IF(G5="",0,1)</formula>
    </cfRule>
  </conditionalFormatting>
  <conditionalFormatting sqref="L7">
    <cfRule type="expression" dxfId="42" priority="15">
      <formula>IF($G$8="",0,1)</formula>
    </cfRule>
  </conditionalFormatting>
  <conditionalFormatting sqref="O4">
    <cfRule type="expression" dxfId="41" priority="14">
      <formula>IF($G$10="-",0,1)</formula>
    </cfRule>
  </conditionalFormatting>
  <conditionalFormatting sqref="O14">
    <cfRule type="expression" dxfId="40" priority="12">
      <formula>IF($M$10="X",1,IF($G$10="x",1,0))</formula>
    </cfRule>
  </conditionalFormatting>
  <conditionalFormatting sqref="O15">
    <cfRule type="expression" dxfId="39" priority="11">
      <formula>IF($O$14="",0,1)</formula>
    </cfRule>
  </conditionalFormatting>
  <conditionalFormatting sqref="O14:O15 G10 M10 O5 L7 G5:G8">
    <cfRule type="expression" dxfId="38" priority="13">
      <formula>IF($I$10="x",1,0)</formula>
    </cfRule>
  </conditionalFormatting>
  <conditionalFormatting sqref="O24:O28">
    <cfRule type="expression" dxfId="37" priority="10">
      <formula>IF($O$22="",0,1)</formula>
    </cfRule>
  </conditionalFormatting>
  <conditionalFormatting sqref="M10">
    <cfRule type="expression" dxfId="36" priority="9">
      <formula>IF($G$10="x",1,0)</formula>
    </cfRule>
  </conditionalFormatting>
  <conditionalFormatting sqref="G10">
    <cfRule type="expression" dxfId="35" priority="8">
      <formula>IF($M$10="x",1,0)</formula>
    </cfRule>
  </conditionalFormatting>
  <conditionalFormatting sqref="G15:H15">
    <cfRule type="expression" dxfId="34" priority="21">
      <formula>IF($G$10="x",IF($I$10="-",IF($M$10="-",1,0)))</formula>
    </cfRule>
  </conditionalFormatting>
  <conditionalFormatting sqref="E24:K28">
    <cfRule type="expression" dxfId="33" priority="7">
      <formula>IF($E$22="",0,1)</formula>
    </cfRule>
  </conditionalFormatting>
  <conditionalFormatting sqref="D24:D28">
    <cfRule type="expression" dxfId="32" priority="6">
      <formula>IF($D$22="",0,1)</formula>
    </cfRule>
  </conditionalFormatting>
  <conditionalFormatting sqref="L24:L28">
    <cfRule type="expression" dxfId="31" priority="5">
      <formula>IF($L$22="",0,1)</formula>
    </cfRule>
  </conditionalFormatting>
  <conditionalFormatting sqref="M24:N28">
    <cfRule type="expression" dxfId="30" priority="4">
      <formula>IF($M$22="",0,1)</formula>
    </cfRule>
  </conditionalFormatting>
  <conditionalFormatting sqref="G10 M10">
    <cfRule type="expression" dxfId="29" priority="22">
      <formula>IF($L$7="",0,1)</formula>
    </cfRule>
  </conditionalFormatting>
  <conditionalFormatting sqref="I10">
    <cfRule type="expression" dxfId="28" priority="23">
      <formula>IF($M$10="x",1,0)</formula>
    </cfRule>
    <cfRule type="expression" dxfId="27" priority="24">
      <formula>IF($E$24="",0,1)</formula>
    </cfRule>
  </conditionalFormatting>
  <conditionalFormatting sqref="G18:H18">
    <cfRule type="expression" dxfId="26" priority="1">
      <formula>IF($G$18="",1,0)</formula>
    </cfRule>
    <cfRule type="expression" dxfId="25" priority="2">
      <formula>IF($G$18&gt;0,1,0)</formula>
    </cfRule>
    <cfRule type="expression" dxfId="24" priority="3">
      <formula>IF($G$18&lt;0,1,0)</formula>
    </cfRule>
  </conditionalFormatting>
  <dataValidations count="5">
    <dataValidation type="list" allowBlank="1" showInputMessage="1" showErrorMessage="1" sqref="G5" xr:uid="{45D782F3-5EDD-4234-92A4-2F68C49F6957}">
      <formula1>$E$42:$E$44</formula1>
    </dataValidation>
    <dataValidation type="list" allowBlank="1" showInputMessage="1" showErrorMessage="1" sqref="O14" xr:uid="{6004A79D-AE25-4B18-BFC2-61971E465CE6}">
      <formula1>$F$46:$F$48</formula1>
    </dataValidation>
    <dataValidation type="list" allowBlank="1" showInputMessage="1" showErrorMessage="1" sqref="I10 M10 G10" xr:uid="{BFB5D9CC-E11D-4622-91C3-E3F51C5D72F6}">
      <formula1>$A$43:$A$44</formula1>
    </dataValidation>
    <dataValidation type="list" allowBlank="1" showInputMessage="1" showErrorMessage="1" sqref="G8" xr:uid="{B892829A-C6C6-45EA-BF95-ECADA908AA1C}">
      <formula1>IF($G$5="Kantor Pusat",$A$61:$A$71,$A$72:$A$77)</formula1>
    </dataValidation>
    <dataValidation type="list" allowBlank="1" showInputMessage="1" showErrorMessage="1" sqref="G6" xr:uid="{5BAD302C-2C5D-45FE-A1ED-C56E9853BE2D}">
      <formula1>IF($G$5="Kantor Pusat",$A$45:$A$57,$A$59:$A$60)</formula1>
    </dataValidation>
  </dataValidations>
  <printOptions horizontalCentered="1"/>
  <pageMargins left="0.11811023622047245" right="0.11811023622047245" top="0.19685039370078741" bottom="0.11811023622047245" header="0.31496062992125984" footer="0.31496062992125984"/>
  <pageSetup paperSize="9" scale="84" orientation="portrait" horizontalDpi="360" verticalDpi="36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97070-6FF9-4D03-AC54-A5244251D5CA}">
  <sheetPr codeName="Sheet18"/>
  <dimension ref="A1:U115"/>
  <sheetViews>
    <sheetView showGridLines="0" view="pageBreakPreview" zoomScale="115" zoomScaleNormal="100" zoomScaleSheetLayoutView="115" workbookViewId="0">
      <selection activeCell="D27" sqref="D27"/>
    </sheetView>
  </sheetViews>
  <sheetFormatPr defaultColWidth="9.140625" defaultRowHeight="15" x14ac:dyDescent="0.25"/>
  <cols>
    <col min="1" max="1" width="5.140625" style="36" customWidth="1"/>
    <col min="2" max="2" width="1.28515625" style="204" customWidth="1"/>
    <col min="3" max="3" width="3.85546875" style="204" customWidth="1"/>
    <col min="4" max="4" width="18.28515625" style="204" customWidth="1"/>
    <col min="5" max="5" width="1.140625" style="204" customWidth="1"/>
    <col min="6" max="6" width="1.5703125" style="204" bestFit="1" customWidth="1"/>
    <col min="7" max="7" width="3.5703125" style="204" customWidth="1"/>
    <col min="8" max="8" width="25" style="204" customWidth="1"/>
    <col min="9" max="9" width="3.42578125" style="204" customWidth="1"/>
    <col min="10" max="10" width="12.5703125" style="204" customWidth="1"/>
    <col min="11" max="11" width="6.42578125" style="204" customWidth="1"/>
    <col min="12" max="12" width="8.85546875" style="204" customWidth="1"/>
    <col min="13" max="13" width="3.7109375" style="204" customWidth="1"/>
    <col min="14" max="14" width="9.7109375" style="204" customWidth="1"/>
    <col min="15" max="15" width="16.85546875" style="204" customWidth="1"/>
    <col min="16" max="16" width="1.28515625" style="204" customWidth="1"/>
    <col min="17" max="17" width="14" style="42" bestFit="1" customWidth="1"/>
    <col min="18" max="19" width="9.140625" style="43"/>
    <col min="20" max="20" width="17.42578125" style="43" bestFit="1" customWidth="1"/>
    <col min="21" max="16384" width="9.140625" style="43"/>
  </cols>
  <sheetData>
    <row r="1" spans="1:21" ht="18.75" customHeight="1" thickTop="1" x14ac:dyDescent="0.3">
      <c r="B1" s="37"/>
      <c r="C1" s="38"/>
      <c r="D1" s="38"/>
      <c r="E1" s="38"/>
      <c r="F1" s="39"/>
      <c r="G1" s="39"/>
      <c r="H1" s="40" t="str">
        <f>IF(M10="x","LAPORAN PENGGUNAAN DANA PETTY CASH - LPD",IF(I10="x","LAPORAN PENGGUNAAN DANA PETTY CASH - LPD",IF(G10="x","FORM PENGAJUAN DANA PETTY CASH - FPD","FORM PENGAJUAN DANA PETTY CASH - FPD")))</f>
        <v>FORM PENGAJUAN DANA PETTY CASH - FPD</v>
      </c>
      <c r="I1" s="40"/>
      <c r="J1" s="40"/>
      <c r="K1" s="40"/>
      <c r="L1" s="40"/>
      <c r="M1" s="40"/>
      <c r="N1" s="40"/>
      <c r="O1" s="40"/>
      <c r="P1" s="41"/>
      <c r="R1" s="42"/>
      <c r="S1" s="42"/>
      <c r="T1" s="42"/>
      <c r="U1" s="42"/>
    </row>
    <row r="2" spans="1:21" ht="6" customHeight="1" x14ac:dyDescent="0.25">
      <c r="B2" s="44"/>
      <c r="C2" s="45"/>
      <c r="D2" s="45"/>
      <c r="E2" s="45"/>
      <c r="F2" s="46"/>
      <c r="G2" s="46"/>
      <c r="H2" s="47"/>
      <c r="I2" s="47"/>
      <c r="J2" s="47"/>
      <c r="K2" s="47"/>
      <c r="L2" s="47"/>
      <c r="M2" s="47"/>
      <c r="N2" s="47"/>
      <c r="O2" s="47"/>
      <c r="P2" s="48"/>
      <c r="R2" s="42"/>
      <c r="S2" s="42"/>
      <c r="T2" s="42"/>
      <c r="U2" s="42"/>
    </row>
    <row r="3" spans="1:21" x14ac:dyDescent="0.25">
      <c r="B3" s="44"/>
      <c r="C3" s="45"/>
      <c r="D3" s="45"/>
      <c r="E3" s="45"/>
      <c r="F3" s="45"/>
      <c r="G3" s="45"/>
      <c r="H3" s="49" t="str">
        <f>"No. "&amp;IF(M10="X","LPD",IF(I10="x","LPD",IF(G10="x","FPD")))&amp;" / INAURA - "&amp;G6&amp;" - "&amp;G8&amp;"/"</f>
        <v>No. FALSE / INAURA -  - /</v>
      </c>
      <c r="I3" s="49"/>
      <c r="J3" s="49"/>
      <c r="K3" s="49"/>
      <c r="L3" s="49"/>
      <c r="M3" s="50">
        <v>15</v>
      </c>
      <c r="N3" s="50"/>
      <c r="O3" s="51" t="str">
        <f>UPPER(G5)</f>
        <v/>
      </c>
      <c r="P3" s="48"/>
      <c r="R3" s="42"/>
      <c r="S3" s="42"/>
      <c r="T3" s="42"/>
      <c r="U3" s="42"/>
    </row>
    <row r="4" spans="1:21" ht="15.75" thickBot="1" x14ac:dyDescent="0.3">
      <c r="B4" s="44"/>
      <c r="C4" s="45"/>
      <c r="D4" s="45"/>
      <c r="E4" s="45"/>
      <c r="F4" s="52"/>
      <c r="G4" s="45"/>
      <c r="H4" s="45"/>
      <c r="I4" s="45"/>
      <c r="J4" s="45"/>
      <c r="K4" s="45"/>
      <c r="L4" s="45"/>
      <c r="M4" s="45"/>
      <c r="N4" s="53" t="s">
        <v>0</v>
      </c>
      <c r="O4" s="1"/>
      <c r="P4" s="48"/>
      <c r="R4" s="42"/>
      <c r="S4" s="42"/>
      <c r="T4" s="42"/>
      <c r="U4" s="42"/>
    </row>
    <row r="5" spans="1:21" ht="16.5" thickTop="1" thickBot="1" x14ac:dyDescent="0.3">
      <c r="B5" s="44"/>
      <c r="C5" s="45" t="str">
        <f>IF(O4="","","Unit Kerja")</f>
        <v/>
      </c>
      <c r="D5" s="45"/>
      <c r="E5" s="45"/>
      <c r="F5" s="55" t="str">
        <f>IF(O4="","",":")</f>
        <v/>
      </c>
      <c r="G5" s="15"/>
      <c r="H5" s="15"/>
      <c r="I5" s="15"/>
      <c r="J5" s="45"/>
      <c r="K5" s="45"/>
      <c r="L5" s="45"/>
      <c r="M5" s="49" t="str">
        <f>IF(G5="","",IF(G5="Kantor Pusat","Lokasi Gedung :","Lokasi Kerja :"))</f>
        <v/>
      </c>
      <c r="N5" s="49"/>
      <c r="O5" s="2"/>
      <c r="P5" s="48"/>
      <c r="Q5" s="58"/>
      <c r="R5" s="42"/>
      <c r="S5" s="42"/>
      <c r="T5" s="42"/>
      <c r="U5" s="42"/>
    </row>
    <row r="6" spans="1:21" ht="15.75" thickBot="1" x14ac:dyDescent="0.3">
      <c r="A6" s="59"/>
      <c r="B6" s="44"/>
      <c r="C6" s="45" t="str">
        <f>IF(O5="","","Departement")</f>
        <v/>
      </c>
      <c r="D6" s="45"/>
      <c r="E6" s="45"/>
      <c r="F6" s="45" t="str">
        <f>IF(O5="","",":")</f>
        <v/>
      </c>
      <c r="G6" s="16"/>
      <c r="H6" s="16"/>
      <c r="I6" s="16"/>
      <c r="J6" s="45"/>
      <c r="K6" s="61"/>
      <c r="L6" s="62" t="str">
        <f>IF(G8="","","Keperluan")</f>
        <v/>
      </c>
      <c r="M6" s="62" t="str">
        <f>IF(G8="","",":")</f>
        <v/>
      </c>
      <c r="N6" s="63"/>
      <c r="O6" s="64" t="str">
        <f>IF(G10="-","",IF(G10="x",IF(O4="","Ketikan Tanggal STPD","")))</f>
        <v/>
      </c>
      <c r="P6" s="48"/>
      <c r="Q6" s="58"/>
      <c r="R6" s="42"/>
      <c r="S6" s="42"/>
      <c r="T6" s="42"/>
      <c r="U6" s="42"/>
    </row>
    <row r="7" spans="1:21" ht="15.75" thickBot="1" x14ac:dyDescent="0.3">
      <c r="B7" s="44"/>
      <c r="C7" s="45" t="str">
        <f>IF(G6="","","Nama Karyawan")</f>
        <v/>
      </c>
      <c r="D7" s="45"/>
      <c r="E7" s="45"/>
      <c r="F7" s="45" t="str">
        <f>IF(G6="","",":")</f>
        <v/>
      </c>
      <c r="G7" s="16"/>
      <c r="H7" s="16"/>
      <c r="I7" s="16"/>
      <c r="J7" s="45"/>
      <c r="K7" s="45"/>
      <c r="L7" s="33"/>
      <c r="M7" s="33"/>
      <c r="N7" s="33"/>
      <c r="O7" s="33"/>
      <c r="P7" s="48"/>
      <c r="Q7" s="66" t="str">
        <f>IF(G8="Manager",IF(G6=A51,"Manager'",IF(G6=A52,"Manager'",IF(G6=A53,"Manager'",IF(G6=A54,"Manager'",IF(G6=A55,"Manager'",IF(G6=A56,"Manager'",IF(G6=A57,"Manager'","Manager"))))))),"")</f>
        <v/>
      </c>
      <c r="R7" s="67"/>
      <c r="S7" s="42"/>
      <c r="T7" s="42"/>
      <c r="U7" s="42"/>
    </row>
    <row r="8" spans="1:21" x14ac:dyDescent="0.25">
      <c r="B8" s="44"/>
      <c r="C8" s="45" t="str">
        <f>IF(G7="","","Jabatan")</f>
        <v/>
      </c>
      <c r="D8" s="45"/>
      <c r="E8" s="45"/>
      <c r="F8" s="45" t="str">
        <f>IF(G7="","",":")</f>
        <v/>
      </c>
      <c r="G8" s="17"/>
      <c r="H8" s="17"/>
      <c r="I8" s="17"/>
      <c r="J8" s="45"/>
      <c r="K8" s="45"/>
      <c r="L8" s="33"/>
      <c r="M8" s="33"/>
      <c r="N8" s="33"/>
      <c r="O8" s="33"/>
      <c r="P8" s="48"/>
      <c r="Q8" s="58"/>
      <c r="R8" s="67"/>
      <c r="S8" s="42"/>
      <c r="T8" s="42"/>
      <c r="U8" s="42"/>
    </row>
    <row r="9" spans="1:21" ht="5.25" customHeight="1" x14ac:dyDescent="0.25">
      <c r="B9" s="44"/>
      <c r="C9" s="45"/>
      <c r="D9" s="45"/>
      <c r="E9" s="45"/>
      <c r="F9" s="45"/>
      <c r="G9" s="45"/>
      <c r="H9" s="45"/>
      <c r="I9" s="45"/>
      <c r="J9" s="45"/>
      <c r="K9" s="45"/>
      <c r="L9" s="45"/>
      <c r="M9" s="45"/>
      <c r="N9" s="45"/>
      <c r="O9" s="45"/>
      <c r="P9" s="48"/>
      <c r="Q9" s="58"/>
      <c r="R9" s="67"/>
      <c r="S9" s="42"/>
      <c r="T9" s="42"/>
      <c r="U9" s="42"/>
    </row>
    <row r="10" spans="1:21" ht="15.75" thickBot="1" x14ac:dyDescent="0.3">
      <c r="B10" s="44"/>
      <c r="C10" s="45" t="str">
        <f>IF(L7="","","Permohonan")</f>
        <v/>
      </c>
      <c r="D10" s="45"/>
      <c r="E10" s="45"/>
      <c r="F10" s="45" t="str">
        <f>IF(L7="","",":")</f>
        <v/>
      </c>
      <c r="G10" s="3" t="s">
        <v>4</v>
      </c>
      <c r="H10" s="70" t="str">
        <f>IF(L7="",""," Uang Muka")</f>
        <v/>
      </c>
      <c r="I10" s="3" t="s">
        <v>4</v>
      </c>
      <c r="J10" s="71" t="str">
        <f>IF(G10="-",""," Realisasi Biaya")</f>
        <v/>
      </c>
      <c r="K10" s="72"/>
      <c r="L10" s="61"/>
      <c r="M10" s="3" t="s">
        <v>4</v>
      </c>
      <c r="N10" s="71" t="str">
        <f>IF(L7="",""," Klaim Biaya/Pembayaran")</f>
        <v/>
      </c>
      <c r="O10" s="73"/>
      <c r="P10" s="48"/>
      <c r="Q10" s="58"/>
      <c r="R10" s="45" t="str">
        <f>IF(P10="","",IF(V1="X","Uang Muka",""))</f>
        <v/>
      </c>
      <c r="S10" s="42"/>
      <c r="T10" s="42"/>
      <c r="U10" s="42"/>
    </row>
    <row r="11" spans="1:21" ht="21.75" customHeight="1" thickTop="1" x14ac:dyDescent="0.25">
      <c r="B11" s="44"/>
      <c r="C11" s="74" t="s">
        <v>6</v>
      </c>
      <c r="D11" s="74"/>
      <c r="E11" s="74"/>
      <c r="F11" s="74"/>
      <c r="G11" s="74"/>
      <c r="H11" s="74"/>
      <c r="I11" s="74"/>
      <c r="J11" s="74"/>
      <c r="K11" s="75"/>
      <c r="L11" s="61"/>
      <c r="M11" s="74" t="s">
        <v>28</v>
      </c>
      <c r="N11" s="74"/>
      <c r="O11" s="74"/>
      <c r="P11" s="48"/>
      <c r="Q11" s="58"/>
      <c r="R11" s="67"/>
      <c r="S11" s="42"/>
      <c r="T11" s="42"/>
      <c r="U11" s="42"/>
    </row>
    <row r="12" spans="1:21" ht="1.5" customHeight="1" x14ac:dyDescent="0.25">
      <c r="B12" s="44"/>
      <c r="C12" s="75"/>
      <c r="D12" s="75"/>
      <c r="E12" s="75"/>
      <c r="F12" s="75"/>
      <c r="G12" s="75"/>
      <c r="H12" s="75"/>
      <c r="I12" s="75"/>
      <c r="J12" s="75"/>
      <c r="K12" s="75"/>
      <c r="L12" s="61"/>
      <c r="M12" s="76"/>
      <c r="N12" s="76"/>
      <c r="O12" s="76"/>
      <c r="P12" s="48"/>
      <c r="Q12" s="58"/>
      <c r="R12" s="67"/>
      <c r="S12" s="42"/>
      <c r="T12" s="42"/>
      <c r="U12" s="42"/>
    </row>
    <row r="13" spans="1:21" s="86" customFormat="1" ht="15.75" x14ac:dyDescent="0.25">
      <c r="A13" s="77"/>
      <c r="B13" s="78"/>
      <c r="C13" s="79" t="str">
        <f>IF(M10="x","Realisasi Penggunaan Dana (Klaim Biaya)",IF(I10="x","Jumlah Pengajuan Dana Sebelumnya",IF(G10="x","Permohonan Pengajuan Biaya Dimuka","")))</f>
        <v/>
      </c>
      <c r="D13" s="79"/>
      <c r="E13" s="79"/>
      <c r="F13" s="79"/>
      <c r="G13" s="79"/>
      <c r="H13" s="79"/>
      <c r="I13" s="79"/>
      <c r="J13" s="79"/>
      <c r="K13" s="80"/>
      <c r="L13" s="80"/>
      <c r="M13" s="81"/>
      <c r="N13" s="81"/>
      <c r="O13" s="81"/>
      <c r="P13" s="82"/>
      <c r="Q13" s="83"/>
      <c r="R13" s="84"/>
      <c r="S13" s="85"/>
      <c r="T13" s="85"/>
      <c r="U13" s="85"/>
    </row>
    <row r="14" spans="1:21" ht="15.75" thickBot="1" x14ac:dyDescent="0.3">
      <c r="B14" s="44"/>
      <c r="C14" s="87" t="str">
        <f>IF(C13="Permohonan Pengajuan Biaya Dimuka",O4,IF(C13="Jumlah Pengajuan Dana Sebelumnya",O4,""))</f>
        <v/>
      </c>
      <c r="D14" s="87"/>
      <c r="E14" s="87"/>
      <c r="F14" s="45"/>
      <c r="G14" s="88"/>
      <c r="H14" s="88"/>
      <c r="I14" s="88"/>
      <c r="J14" s="88"/>
      <c r="K14" s="88"/>
      <c r="L14" s="88"/>
      <c r="M14" s="49" t="str">
        <f>IF(M10="X","Bank :",IF(G10="x","Bank",""))</f>
        <v/>
      </c>
      <c r="N14" s="49"/>
      <c r="O14" s="4"/>
      <c r="P14" s="48"/>
      <c r="Q14" s="58"/>
      <c r="R14" s="67"/>
      <c r="S14" s="42"/>
      <c r="T14" s="42"/>
      <c r="U14" s="42"/>
    </row>
    <row r="15" spans="1:21" ht="15.75" thickTop="1" x14ac:dyDescent="0.25">
      <c r="B15" s="44"/>
      <c r="C15" s="45" t="str">
        <f>IF(C14="","","Jumlah Uang Muka")</f>
        <v/>
      </c>
      <c r="D15" s="45"/>
      <c r="E15" s="45"/>
      <c r="F15" s="45" t="str">
        <f>IF(C15="","",":")</f>
        <v/>
      </c>
      <c r="G15" s="32" t="str">
        <f>IF(C15="","",SUM(M24:N28))</f>
        <v/>
      </c>
      <c r="H15" s="32"/>
      <c r="I15" s="90" t="str">
        <f>IF(C15="","","Cara Bayar :")</f>
        <v/>
      </c>
      <c r="J15" s="90"/>
      <c r="K15" s="91" t="str">
        <f>IF(C13="","","Transfer / Cash")</f>
        <v/>
      </c>
      <c r="L15" s="91"/>
      <c r="M15" s="49" t="str">
        <f>IF(M14="","","No.Rekening :")</f>
        <v/>
      </c>
      <c r="N15" s="49"/>
      <c r="O15" s="5"/>
      <c r="P15" s="48"/>
      <c r="Q15" s="93">
        <f>IF(G15="",IF(I10="x",2,1),2)</f>
        <v>1</v>
      </c>
      <c r="R15" s="67"/>
      <c r="S15" s="42"/>
      <c r="T15" s="42"/>
      <c r="U15" s="42"/>
    </row>
    <row r="16" spans="1:21" s="86" customFormat="1" ht="15.75" x14ac:dyDescent="0.25">
      <c r="A16" s="77"/>
      <c r="B16" s="78"/>
      <c r="C16" s="79" t="str">
        <f>IF(M10="x","Realisasi Penggunaan Dana (Klaim Biaya)",IF(G10="-","",IF(I10="x","Realiasi Penggunaan Dana (Uang Muka)","")))</f>
        <v/>
      </c>
      <c r="D16" s="79"/>
      <c r="E16" s="79"/>
      <c r="F16" s="79"/>
      <c r="G16" s="79"/>
      <c r="H16" s="79"/>
      <c r="I16" s="79"/>
      <c r="J16" s="79"/>
      <c r="K16" s="94"/>
      <c r="L16" s="94"/>
      <c r="M16" s="94"/>
      <c r="N16" s="94"/>
      <c r="O16" s="94"/>
      <c r="P16" s="82"/>
      <c r="Q16" s="83"/>
      <c r="R16" s="84"/>
      <c r="S16" s="85"/>
      <c r="T16" s="85"/>
      <c r="U16" s="85"/>
    </row>
    <row r="17" spans="1:21" x14ac:dyDescent="0.25">
      <c r="B17" s="44"/>
      <c r="C17" s="87" t="str">
        <f ca="1">IF(C16="","",NOW())</f>
        <v/>
      </c>
      <c r="D17" s="87"/>
      <c r="E17" s="87"/>
      <c r="F17" s="45"/>
      <c r="G17" s="73"/>
      <c r="H17" s="73"/>
      <c r="I17" s="73"/>
      <c r="J17" s="73"/>
      <c r="K17" s="73"/>
      <c r="L17" s="73"/>
      <c r="M17" s="49" t="str">
        <f>IF(C18="Pas","",IF(M10="x","Bank :",IF(I10="x","Bank :",IF(G10="-","",""))))</f>
        <v/>
      </c>
      <c r="N17" s="49"/>
      <c r="O17" s="95" t="str">
        <f>IF(C18="","",IF(G18=0,"",IF(C18="Kelebihan Uang Muka",IF(G5=E42,"Mandiri","Mandiri"),IF(C18="Jumlah Klaim",O14,O14))))</f>
        <v/>
      </c>
      <c r="P17" s="48"/>
      <c r="Q17" s="58"/>
      <c r="R17" s="67"/>
      <c r="S17" s="42"/>
      <c r="T17" s="42"/>
      <c r="U17" s="42"/>
    </row>
    <row r="18" spans="1:21" x14ac:dyDescent="0.25">
      <c r="B18" s="44"/>
      <c r="C18" s="96" t="str">
        <f>IF(M10="x","Jumlah Klaim",IF(G10="X",IF(I10="X",IF(Q18&lt;0,"Kekurangan Uang Muka",IF(Q18=0,"Pas","Kelebihan Uang Muka")),""),""))</f>
        <v/>
      </c>
      <c r="D18" s="96"/>
      <c r="E18" s="96"/>
      <c r="F18" s="95" t="str">
        <f>IF(C18="","",":")</f>
        <v/>
      </c>
      <c r="G18" s="97" t="str">
        <f>IF(C18="","",Q18)</f>
        <v/>
      </c>
      <c r="H18" s="97"/>
      <c r="I18" s="98" t="str">
        <f>IF(C18="","",IF(C18="Pas","",IF(C18="Kelebihan Uang muka","Setor Melalui :","Cara Bayar :")))</f>
        <v/>
      </c>
      <c r="J18" s="98"/>
      <c r="K18" s="31" t="str">
        <f>IF(I18="","","Transfer / Cash")</f>
        <v/>
      </c>
      <c r="L18" s="31"/>
      <c r="M18" s="98" t="str">
        <f>IF(M17="","","No.Rekening :")</f>
        <v/>
      </c>
      <c r="N18" s="98"/>
      <c r="O18" s="99" t="str">
        <f>IF(C18="","",IF(G18=0,"",IF(C18="Kelebihan Uang Muka",IF(G5=E42,"156 00233 77510","156 00233 77510"),IF(C18="Jumlah Klaim",O15,O15))))</f>
        <v/>
      </c>
      <c r="P18" s="48"/>
      <c r="Q18" s="100" t="str">
        <f>IF(Q15=2,M29-O29,O29)</f>
        <v/>
      </c>
      <c r="R18" s="67"/>
      <c r="S18" s="42"/>
      <c r="T18" s="42"/>
      <c r="U18" s="42"/>
    </row>
    <row r="19" spans="1:21" x14ac:dyDescent="0.25">
      <c r="B19" s="44"/>
      <c r="C19" s="95" t="str">
        <f>IF(C18="","","Terbilang")</f>
        <v/>
      </c>
      <c r="D19" s="95"/>
      <c r="E19" s="95"/>
      <c r="F19" s="95" t="str">
        <f>IF(C19="","",":")</f>
        <v/>
      </c>
      <c r="G19" s="101" t="str">
        <f>IF(C18="","",IF(G18="","",PROPER(IF(G18=0,"nol",IF(G18&lt;0,"minus ","")&amp;SUBSTITUTE(TRIM(SUBSTITUTE(SUBSTITUTE(SUBSTITUTE(SUBSTITUTE(SUBSTITUTE(SUBSTITUTE(SUBSTITUTE(SUBSTITUTE(SUBSTITUTE(SUBSTITUTE(SUBSTITUTE(SUBSTITUTE(SUBSTITUTE(SUBSTITUTE(SUBSTITUTE(SUBSTITUTE(SUBSTITUTE(SUBSTITUTE(SUBSTITUTE(SUBSTITUTE(SUBSTITUTE(SUBSTITUTE(SUBSTITUTE(SUBSTITUTE(IF(--MID(TEXT(ABS(G18),"000000000000000"),1,3)=0,"",MID(TEXT(ABS(G18),"000000000000000"),1,1)&amp;" ratus "&amp;MID(TEXT(ABS(G18),"000000000000000"),2,1)&amp;" puluh "&amp;MID(TEXT(ABS(G18),"000000000000000"),3,1)&amp;" trilyun ")&amp;IF(--MID(TEXT(ABS(G18),"000000000000000"),4,3)=0,"",MID(TEXT(ABS(G18),"000000000000000"),4,1)&amp;" ratus "&amp;MID(TEXT(ABS(G18),"000000000000000"),5,1)&amp;" puluh "&amp;MID(TEXT(ABS(G18),"000000000000000"),6,1)&amp;" milyar ")&amp;IF(--MID(TEXT(ABS(G18),"000000000000000"),7,3)=0,"",MID(TEXT(ABS(G18),"000000000000000"),7,1)&amp;" ratus "&amp;MID(TEXT(ABS(G18),"000000000000000"),8,1)&amp;" puluh "&amp;MID(TEXT(ABS(G18),"000000000000000"),9,1)&amp;" juta ")&amp;IF(--MID(TEXT(ABS(G18),"000000000000000"),10,3)=0,"",IF(--MID(TEXT(ABS(G18),"000000000000000"),10,3)=1,"*",MID(TEXT(ABS(G18),"000000000000000"),10,1)&amp;" ratus "&amp;MID(TEXT(ABS(G18),"000000000000000"),11,1)&amp;" puluh ")&amp;MID(TEXT(ABS(G18),"000000000000000"),12,1)&amp;" ribu ")&amp;IF(--MID(TEXT(ABS(G18),"000000000000000"),13,3)=0,"",MID(TEXT(ABS(G18),"000000000000000"),13,1)&amp;" ratus "&amp;MID(TEXT(ABS(G18),"000000000000000"),14,1)&amp;" puluh "&amp;MID(TEXT(ABS(G18),"000000000000000"),15,1)),1,"satu"),2,"dua"),3,"tiga"),4,"empat"),5,"lima"),6,"enam"),7,"tujuh"),8,"delapan"),9,"sembilan"),"0 ratus",""),"0 puluh",""),"satu puluh 0","sepuluh"),"satu puluh satu","sebelas"),"satu puluh dua","duabelas"),"satu puluh tiga","tigabelas"),"satu puluh empat","empatbelas"),"satu puluh lima","limabelas"),"satu puluh enam","enambelas"),"satu puluh tujuh","tujuhbelas"),"satu puluh delapan","delapanbelas"),"satu puluh sembilan","sembilanbelas"),"satu ratus","seratus"),"*satu ribu","seribu"),0,""))," "," "))&amp;" rupiah")))</f>
        <v/>
      </c>
      <c r="H19" s="101"/>
      <c r="I19" s="101"/>
      <c r="J19" s="101"/>
      <c r="K19" s="101"/>
      <c r="L19" s="101"/>
      <c r="M19" s="101"/>
      <c r="N19" s="101"/>
      <c r="O19" s="101"/>
      <c r="P19" s="48"/>
      <c r="Q19" s="102"/>
      <c r="R19" s="67"/>
      <c r="S19" s="42"/>
      <c r="T19" s="42"/>
      <c r="U19" s="42"/>
    </row>
    <row r="20" spans="1:21" ht="3" customHeight="1" x14ac:dyDescent="0.25">
      <c r="B20" s="44"/>
      <c r="C20" s="45"/>
      <c r="D20" s="45"/>
      <c r="E20" s="45"/>
      <c r="F20" s="45"/>
      <c r="G20" s="103"/>
      <c r="H20" s="103"/>
      <c r="I20" s="103"/>
      <c r="J20" s="103"/>
      <c r="K20" s="103"/>
      <c r="L20" s="103"/>
      <c r="M20" s="103"/>
      <c r="N20" s="103"/>
      <c r="O20" s="103"/>
      <c r="P20" s="48"/>
      <c r="Q20" s="104"/>
      <c r="R20" s="67"/>
      <c r="S20" s="42"/>
      <c r="T20" s="42"/>
      <c r="U20" s="42"/>
    </row>
    <row r="21" spans="1:21" s="86" customFormat="1" ht="15.75" x14ac:dyDescent="0.25">
      <c r="A21" s="77"/>
      <c r="B21" s="78"/>
      <c r="C21" s="105" t="str">
        <f>IF(L7="-","","Tabel Detail Perhitungan :")</f>
        <v>Tabel Detail Perhitungan :</v>
      </c>
      <c r="D21" s="105"/>
      <c r="E21" s="105"/>
      <c r="F21" s="106"/>
      <c r="G21" s="107"/>
      <c r="H21" s="108" t="s">
        <v>39</v>
      </c>
      <c r="I21" s="108"/>
      <c r="J21" s="108"/>
      <c r="K21" s="108"/>
      <c r="L21" s="109"/>
      <c r="M21" s="110"/>
      <c r="N21" s="110"/>
      <c r="O21" s="111"/>
      <c r="P21" s="82"/>
      <c r="Q21" s="83"/>
      <c r="R21" s="84"/>
      <c r="S21" s="85"/>
      <c r="T21" s="85"/>
      <c r="U21" s="85"/>
    </row>
    <row r="22" spans="1:21" s="120" customFormat="1" ht="15.75" thickBot="1" x14ac:dyDescent="0.3">
      <c r="A22" s="112"/>
      <c r="B22" s="113"/>
      <c r="C22" s="114" t="str">
        <f>IF(G10="x","No.",IF(I10="x","No.",IF(M10="x","No.","")))</f>
        <v/>
      </c>
      <c r="D22" s="114" t="str">
        <f>IF(I10="x","Tanggal Nota",IF(G10="x","",IF(M10="x","Tanggal Nota","")))</f>
        <v/>
      </c>
      <c r="E22" s="115" t="str">
        <f>IF(G10="x","Keterangan",IF(I10="x","Keterangan",IF(M10="x","Keterangan","")))</f>
        <v/>
      </c>
      <c r="F22" s="115"/>
      <c r="G22" s="115"/>
      <c r="H22" s="115"/>
      <c r="I22" s="115"/>
      <c r="J22" s="115"/>
      <c r="K22" s="115"/>
      <c r="L22" s="114" t="str">
        <f>IF(I10="x","No. Bukti",IF(G10="x","",IF(M10="x","No. Bukti","")))</f>
        <v/>
      </c>
      <c r="M22" s="116" t="str">
        <f>IF(I10="x","",IF(G10="x","Total Pengajuan",IF(M10="x","","")))</f>
        <v/>
      </c>
      <c r="N22" s="116"/>
      <c r="O22" s="117" t="str">
        <f>IF(I10="x","Total Realisasi",IF(G10="x","",IF(M10="x","Total Klaim","")))</f>
        <v/>
      </c>
      <c r="P22" s="118"/>
      <c r="Q22" s="112"/>
      <c r="R22" s="119"/>
      <c r="S22" s="119"/>
      <c r="T22" s="119"/>
      <c r="U22" s="119"/>
    </row>
    <row r="23" spans="1:21" ht="3.75" customHeight="1" x14ac:dyDescent="0.25">
      <c r="B23" s="44"/>
      <c r="C23" s="121"/>
      <c r="D23" s="121"/>
      <c r="E23" s="122"/>
      <c r="F23" s="122"/>
      <c r="G23" s="122"/>
      <c r="H23" s="122"/>
      <c r="I23" s="122"/>
      <c r="J23" s="122"/>
      <c r="K23" s="122"/>
      <c r="L23" s="122"/>
      <c r="M23" s="123"/>
      <c r="N23" s="124"/>
      <c r="O23" s="124"/>
      <c r="P23" s="48"/>
      <c r="Q23" s="58"/>
      <c r="R23" s="42"/>
      <c r="S23" s="42"/>
      <c r="T23" s="42"/>
      <c r="U23" s="42"/>
    </row>
    <row r="24" spans="1:21" ht="15.75" thickBot="1" x14ac:dyDescent="0.3">
      <c r="B24" s="44"/>
      <c r="C24" s="125" t="str">
        <f>IF(E24&lt;&gt;"",COUNTA($E$24:E24),"")</f>
        <v/>
      </c>
      <c r="D24" s="6"/>
      <c r="E24" s="28"/>
      <c r="F24" s="29"/>
      <c r="G24" s="29"/>
      <c r="H24" s="29"/>
      <c r="I24" s="29"/>
      <c r="J24" s="29"/>
      <c r="K24" s="30"/>
      <c r="L24" s="34"/>
      <c r="M24" s="26"/>
      <c r="N24" s="27"/>
      <c r="O24" s="7"/>
      <c r="P24" s="48"/>
      <c r="Q24" s="104"/>
      <c r="R24" s="42"/>
      <c r="S24" s="42"/>
      <c r="T24" s="42"/>
      <c r="U24" s="42"/>
    </row>
    <row r="25" spans="1:21" ht="15.75" thickBot="1" x14ac:dyDescent="0.3">
      <c r="B25" s="44"/>
      <c r="C25" s="125" t="str">
        <f>IF(E25&lt;&gt;"",COUNTA($E$24:E25),"")</f>
        <v/>
      </c>
      <c r="D25" s="6"/>
      <c r="E25" s="23"/>
      <c r="F25" s="24"/>
      <c r="G25" s="24"/>
      <c r="H25" s="24"/>
      <c r="I25" s="24"/>
      <c r="J25" s="24"/>
      <c r="K25" s="25"/>
      <c r="L25" s="34"/>
      <c r="M25" s="26"/>
      <c r="N25" s="27"/>
      <c r="O25" s="7"/>
      <c r="P25" s="48"/>
      <c r="Q25" s="58"/>
      <c r="R25" s="42"/>
      <c r="S25" s="42"/>
      <c r="T25" s="42"/>
      <c r="U25" s="42"/>
    </row>
    <row r="26" spans="1:21" ht="15.75" thickBot="1" x14ac:dyDescent="0.3">
      <c r="B26" s="44"/>
      <c r="C26" s="125" t="str">
        <f>IF(E26&lt;&gt;"",COUNTA($E$24:E26),"")</f>
        <v/>
      </c>
      <c r="D26" s="6"/>
      <c r="E26" s="23"/>
      <c r="F26" s="24"/>
      <c r="G26" s="24"/>
      <c r="H26" s="24"/>
      <c r="I26" s="24"/>
      <c r="J26" s="24"/>
      <c r="K26" s="25"/>
      <c r="L26" s="34"/>
      <c r="M26" s="26"/>
      <c r="N26" s="27"/>
      <c r="O26" s="7"/>
      <c r="P26" s="48"/>
      <c r="Q26" s="58"/>
      <c r="R26" s="42"/>
      <c r="S26" s="42"/>
      <c r="T26" s="42"/>
      <c r="U26" s="42"/>
    </row>
    <row r="27" spans="1:21" ht="15.75" thickBot="1" x14ac:dyDescent="0.3">
      <c r="B27" s="44"/>
      <c r="C27" s="125" t="str">
        <f>IF(E27&lt;&gt;"",COUNTA($E$24:E27),"")</f>
        <v/>
      </c>
      <c r="D27" s="6"/>
      <c r="E27" s="23"/>
      <c r="F27" s="24"/>
      <c r="G27" s="24"/>
      <c r="H27" s="24"/>
      <c r="I27" s="24"/>
      <c r="J27" s="24"/>
      <c r="K27" s="25"/>
      <c r="L27" s="34"/>
      <c r="M27" s="26"/>
      <c r="N27" s="27"/>
      <c r="O27" s="7"/>
      <c r="P27" s="48"/>
      <c r="Q27" s="58"/>
      <c r="R27" s="42"/>
      <c r="S27" s="42"/>
      <c r="T27" s="42"/>
      <c r="U27" s="42"/>
    </row>
    <row r="28" spans="1:21" x14ac:dyDescent="0.25">
      <c r="B28" s="44"/>
      <c r="C28" s="125" t="str">
        <f>IF(E28&lt;&gt;"",COUNTA($E$24:E28),"")</f>
        <v/>
      </c>
      <c r="D28" s="8"/>
      <c r="E28" s="18"/>
      <c r="F28" s="19"/>
      <c r="G28" s="19"/>
      <c r="H28" s="19"/>
      <c r="I28" s="19"/>
      <c r="J28" s="19"/>
      <c r="K28" s="20"/>
      <c r="L28" s="35"/>
      <c r="M28" s="21"/>
      <c r="N28" s="22"/>
      <c r="O28" s="9"/>
      <c r="P28" s="48"/>
      <c r="Q28" s="58"/>
      <c r="R28" s="42"/>
      <c r="S28" s="42"/>
      <c r="T28" s="42"/>
      <c r="U28" s="42"/>
    </row>
    <row r="29" spans="1:21" ht="13.5" customHeight="1" thickBot="1" x14ac:dyDescent="0.3">
      <c r="B29" s="44"/>
      <c r="C29" s="115" t="str">
        <f>IF(E22="","","Total")</f>
        <v/>
      </c>
      <c r="D29" s="115"/>
      <c r="E29" s="115"/>
      <c r="F29" s="115"/>
      <c r="G29" s="115"/>
      <c r="H29" s="115"/>
      <c r="I29" s="115"/>
      <c r="J29" s="115"/>
      <c r="K29" s="115"/>
      <c r="L29" s="115"/>
      <c r="M29" s="145" t="str">
        <f>IF(M24="","",SUM(M24:N28))</f>
        <v/>
      </c>
      <c r="N29" s="145"/>
      <c r="O29" s="146" t="str">
        <f>IF(O22="","",SUM(O24:O28))</f>
        <v/>
      </c>
      <c r="P29" s="48"/>
      <c r="Q29" s="58"/>
      <c r="R29" s="42"/>
      <c r="S29" s="42"/>
      <c r="T29" s="42"/>
      <c r="U29" s="42"/>
    </row>
    <row r="30" spans="1:21" ht="3.75" customHeight="1" thickBot="1" x14ac:dyDescent="0.3">
      <c r="B30" s="44"/>
      <c r="C30" s="62"/>
      <c r="D30" s="62"/>
      <c r="E30" s="62"/>
      <c r="F30" s="147"/>
      <c r="G30" s="147"/>
      <c r="H30" s="10"/>
      <c r="I30" s="11"/>
      <c r="J30" s="11"/>
      <c r="K30" s="11"/>
      <c r="L30" s="148"/>
      <c r="M30" s="149"/>
      <c r="N30" s="12"/>
      <c r="O30" s="13"/>
      <c r="P30" s="48"/>
      <c r="R30" s="42"/>
      <c r="S30" s="42"/>
      <c r="T30" s="42"/>
      <c r="U30" s="42"/>
    </row>
    <row r="31" spans="1:21" x14ac:dyDescent="0.25">
      <c r="A31" s="150"/>
      <c r="B31" s="44"/>
      <c r="C31" s="151" t="str">
        <f>IF(M10="x","Penanggung Jawab",IF(I10="x","Penanggung jawab",IF(G10="x","Pemohon,","")))</f>
        <v/>
      </c>
      <c r="D31" s="152"/>
      <c r="E31" s="152"/>
      <c r="F31" s="152"/>
      <c r="G31" s="153"/>
      <c r="H31" s="152" t="str">
        <f>IF(C32="","",IF(C38="Direktur","","Disetujui,"))</f>
        <v/>
      </c>
      <c r="I31" s="152"/>
      <c r="J31" s="152" t="str">
        <f>IF(C32="","",IF(C18="Pas","Diverifikasi",IF(C18="Kelebihan Uang Muka","Diterima oleh,","Dibayarkan,")))</f>
        <v/>
      </c>
      <c r="K31" s="152"/>
      <c r="L31" s="152"/>
      <c r="M31" s="152"/>
      <c r="N31" s="152" t="str">
        <f>IF(C32="","",IF(I10="X","Diketahui, ",IF(M10="x","Diketahui, ","Diterima,")))</f>
        <v/>
      </c>
      <c r="O31" s="207"/>
      <c r="P31" s="155"/>
      <c r="R31" s="42"/>
      <c r="S31" s="42"/>
      <c r="T31" s="42"/>
      <c r="U31" s="42"/>
    </row>
    <row r="32" spans="1:21" x14ac:dyDescent="0.25">
      <c r="B32" s="44"/>
      <c r="C32" s="156" t="str">
        <f>IF(C31="","",G6)</f>
        <v/>
      </c>
      <c r="D32" s="157"/>
      <c r="E32" s="157"/>
      <c r="F32" s="157"/>
      <c r="G32" s="158"/>
      <c r="H32" s="157" t="str">
        <f>IF(H31="","",IF(C38="Direktur","",IF(C32="Purchasing",IF(C38="Staff","Purchasing","BOD"),IF(C38="General Manager","BOD",IF(C38="Manager","BOD",IF(C38="Manager'","Sales &amp; Marketing",IF(C38="National Manager","Sales &amp; Marketing",C32)))))))</f>
        <v/>
      </c>
      <c r="I32" s="157"/>
      <c r="J32" s="159" t="str">
        <f>IF(C32="","","Finance &amp; Accounting")</f>
        <v/>
      </c>
      <c r="K32" s="159"/>
      <c r="L32" s="159"/>
      <c r="M32" s="159"/>
      <c r="N32" s="159" t="str">
        <f>IF(N31="Diketahui, ",J32,C32)</f>
        <v/>
      </c>
      <c r="O32" s="208"/>
      <c r="P32" s="162"/>
      <c r="R32" s="42"/>
      <c r="S32" s="42"/>
      <c r="T32" s="42"/>
      <c r="U32" s="42"/>
    </row>
    <row r="33" spans="1:21" x14ac:dyDescent="0.25">
      <c r="B33" s="44"/>
      <c r="C33" s="163"/>
      <c r="D33" s="164"/>
      <c r="E33" s="164"/>
      <c r="F33" s="164"/>
      <c r="G33" s="165"/>
      <c r="H33" s="159"/>
      <c r="I33" s="159"/>
      <c r="J33" s="211"/>
      <c r="K33" s="211"/>
      <c r="L33" s="211"/>
      <c r="M33" s="211"/>
      <c r="N33" s="159"/>
      <c r="O33" s="208"/>
      <c r="P33" s="48"/>
      <c r="R33" s="42"/>
      <c r="S33" s="42"/>
      <c r="T33" s="42"/>
      <c r="U33" s="42"/>
    </row>
    <row r="34" spans="1:21" ht="4.5" customHeight="1" x14ac:dyDescent="0.25">
      <c r="B34" s="44"/>
      <c r="C34" s="163"/>
      <c r="D34" s="164"/>
      <c r="E34" s="164"/>
      <c r="F34" s="164"/>
      <c r="G34" s="165"/>
      <c r="H34" s="159"/>
      <c r="I34" s="159"/>
      <c r="J34" s="211"/>
      <c r="K34" s="211"/>
      <c r="L34" s="211"/>
      <c r="M34" s="211"/>
      <c r="N34" s="159"/>
      <c r="O34" s="208"/>
      <c r="P34" s="48"/>
      <c r="R34" s="42"/>
      <c r="S34" s="42"/>
      <c r="T34" s="42"/>
      <c r="U34" s="42"/>
    </row>
    <row r="35" spans="1:21" x14ac:dyDescent="0.25">
      <c r="B35" s="44"/>
      <c r="C35" s="163"/>
      <c r="D35" s="164"/>
      <c r="E35" s="164"/>
      <c r="F35" s="164"/>
      <c r="G35" s="165"/>
      <c r="H35" s="159"/>
      <c r="I35" s="159"/>
      <c r="J35" s="211"/>
      <c r="K35" s="211"/>
      <c r="L35" s="211"/>
      <c r="M35" s="211"/>
      <c r="N35" s="159"/>
      <c r="O35" s="208"/>
      <c r="P35" s="48"/>
      <c r="R35" s="42"/>
      <c r="S35" s="42"/>
      <c r="T35" s="42"/>
      <c r="U35" s="42"/>
    </row>
    <row r="36" spans="1:21" x14ac:dyDescent="0.25">
      <c r="B36" s="44"/>
      <c r="C36" s="163"/>
      <c r="D36" s="164"/>
      <c r="E36" s="164"/>
      <c r="F36" s="164"/>
      <c r="G36" s="165"/>
      <c r="H36" s="159"/>
      <c r="I36" s="159"/>
      <c r="J36" s="211"/>
      <c r="K36" s="211"/>
      <c r="L36" s="211"/>
      <c r="M36" s="211"/>
      <c r="N36" s="159"/>
      <c r="O36" s="208"/>
      <c r="P36" s="48"/>
      <c r="R36" s="42"/>
      <c r="S36" s="42"/>
      <c r="T36" s="42"/>
      <c r="U36" s="42"/>
    </row>
    <row r="37" spans="1:21" s="120" customFormat="1" x14ac:dyDescent="0.25">
      <c r="A37" s="166"/>
      <c r="B37" s="167"/>
      <c r="C37" s="168" t="str">
        <f>IF(C32="","",""&amp;("( "&amp;G7&amp;" )")&amp;"")</f>
        <v/>
      </c>
      <c r="D37" s="169"/>
      <c r="E37" s="169"/>
      <c r="F37" s="169"/>
      <c r="G37" s="170"/>
      <c r="H37" s="169" t="str">
        <f>IF(C32="","",IF(C32="BOD","","(…....................)"))</f>
        <v/>
      </c>
      <c r="I37" s="169"/>
      <c r="J37" s="169" t="str">
        <f>IF(C32="","","(…....................)")</f>
        <v/>
      </c>
      <c r="K37" s="169"/>
      <c r="L37" s="169"/>
      <c r="M37" s="169"/>
      <c r="N37" s="169" t="str">
        <f>IF(C32="","","(…....................)")</f>
        <v/>
      </c>
      <c r="O37" s="209"/>
      <c r="P37" s="172"/>
      <c r="Q37" s="119"/>
      <c r="R37" s="119"/>
      <c r="S37" s="119"/>
      <c r="T37" s="119"/>
      <c r="U37" s="119"/>
    </row>
    <row r="38" spans="1:21" ht="15.75" thickBot="1" x14ac:dyDescent="0.3">
      <c r="A38" s="67"/>
      <c r="B38" s="173"/>
      <c r="C38" s="174" t="str">
        <f>IF(C31="","",IF(Q7="",G8,Q7))</f>
        <v/>
      </c>
      <c r="D38" s="175"/>
      <c r="E38" s="175"/>
      <c r="F38" s="175"/>
      <c r="G38" s="176"/>
      <c r="H38" s="177" t="str">
        <f>IF(H31="","",IF(C38="Direktur","",IF(C32="Purchasing",IF(C38="Staff","Supervisor","Direktur"),IF(C38="Manager'","General manager",IF(C38="Direktur","",IF(C38="General Manager","Direktur",IF(C38="Jr. Manager","Direktur",IF(C38="Manager","Direktur",IF(C38="Regional Manager","National Manager",IF(C38="Area Sales Mgr","National Manager",IF(C38="Area Sales Spv","National Manager",IF(C38="Area Sales","National Manager",IF(C38="Delivery Collector","National Manager",IF(C38="National Manager","General Manager","Manager"))))))))))))))</f>
        <v/>
      </c>
      <c r="I38" s="177"/>
      <c r="J38" s="177" t="str">
        <f>IF(C32="","","Controller ")</f>
        <v/>
      </c>
      <c r="K38" s="177"/>
      <c r="L38" s="177"/>
      <c r="M38" s="177"/>
      <c r="N38" s="177" t="str">
        <f>IF(N31="Diketahui, ","Manager",C38)</f>
        <v/>
      </c>
      <c r="O38" s="210"/>
      <c r="P38" s="155"/>
      <c r="R38" s="42"/>
      <c r="S38" s="42"/>
      <c r="T38" s="42"/>
      <c r="U38" s="42"/>
    </row>
    <row r="39" spans="1:21" ht="6.75" customHeight="1" thickBot="1" x14ac:dyDescent="0.3">
      <c r="A39" s="36" t="s">
        <v>4</v>
      </c>
      <c r="B39" s="180"/>
      <c r="C39" s="181"/>
      <c r="D39" s="181"/>
      <c r="E39" s="181"/>
      <c r="F39" s="182"/>
      <c r="G39" s="182"/>
      <c r="H39" s="182"/>
      <c r="I39" s="182"/>
      <c r="J39" s="182"/>
      <c r="K39" s="182"/>
      <c r="L39" s="183"/>
      <c r="M39" s="183"/>
      <c r="N39" s="183"/>
      <c r="O39" s="183"/>
      <c r="P39" s="184"/>
      <c r="R39" s="42"/>
      <c r="S39" s="42"/>
      <c r="T39" s="42"/>
      <c r="U39" s="42"/>
    </row>
    <row r="40" spans="1:21" ht="6.75" customHeight="1" thickTop="1" x14ac:dyDescent="0.25">
      <c r="B40" s="185"/>
      <c r="C40" s="185"/>
      <c r="D40" s="185"/>
      <c r="E40" s="185"/>
      <c r="F40" s="186"/>
      <c r="G40" s="186"/>
      <c r="H40" s="186"/>
      <c r="I40" s="186"/>
      <c r="J40" s="186"/>
      <c r="K40" s="186"/>
      <c r="L40" s="38"/>
      <c r="M40" s="38"/>
      <c r="N40" s="38"/>
      <c r="O40" s="38"/>
      <c r="P40" s="38"/>
      <c r="R40" s="42"/>
      <c r="S40" s="42"/>
      <c r="T40" s="42"/>
      <c r="U40" s="42"/>
    </row>
    <row r="41" spans="1:21" s="42" customFormat="1" x14ac:dyDescent="0.25">
      <c r="A41" s="36" t="s">
        <v>8</v>
      </c>
      <c r="B41" s="187"/>
      <c r="C41" s="187"/>
      <c r="D41" s="187"/>
      <c r="E41" s="188"/>
      <c r="F41" s="187"/>
      <c r="G41" s="187"/>
      <c r="H41" s="187"/>
      <c r="I41" s="187"/>
      <c r="J41" s="189"/>
      <c r="K41" s="189"/>
      <c r="L41" s="189"/>
      <c r="M41" s="189"/>
      <c r="N41" s="189"/>
      <c r="O41" s="189"/>
      <c r="P41" s="189"/>
    </row>
    <row r="42" spans="1:21" s="42" customFormat="1" x14ac:dyDescent="0.25">
      <c r="A42" s="36" t="s">
        <v>9</v>
      </c>
      <c r="B42" s="36"/>
      <c r="C42" s="36"/>
      <c r="D42" s="36"/>
      <c r="E42" s="36" t="s">
        <v>1</v>
      </c>
      <c r="F42" s="36"/>
      <c r="G42" s="36"/>
      <c r="H42" s="36"/>
      <c r="I42" s="36"/>
      <c r="J42" s="67"/>
      <c r="K42" s="67"/>
      <c r="L42" s="67"/>
      <c r="M42" s="67"/>
      <c r="N42" s="67"/>
      <c r="O42" s="67"/>
      <c r="P42" s="67"/>
    </row>
    <row r="43" spans="1:21" s="42" customFormat="1" x14ac:dyDescent="0.25">
      <c r="A43" s="190" t="s">
        <v>4</v>
      </c>
      <c r="B43" s="190"/>
      <c r="C43" s="191"/>
      <c r="D43" s="192"/>
      <c r="E43" s="192" t="s">
        <v>10</v>
      </c>
      <c r="F43" s="36"/>
      <c r="G43" s="36"/>
      <c r="H43" s="36"/>
      <c r="I43" s="36"/>
      <c r="J43" s="67"/>
      <c r="K43" s="67"/>
      <c r="L43" s="67"/>
      <c r="M43" s="67"/>
      <c r="N43" s="67"/>
      <c r="O43" s="67"/>
      <c r="P43" s="67"/>
    </row>
    <row r="44" spans="1:21" s="42" customFormat="1" x14ac:dyDescent="0.25">
      <c r="A44" s="190" t="s">
        <v>5</v>
      </c>
      <c r="B44" s="190"/>
      <c r="C44" s="191"/>
      <c r="D44" s="192"/>
      <c r="E44" s="192" t="s">
        <v>11</v>
      </c>
      <c r="F44" s="58"/>
      <c r="G44" s="36"/>
      <c r="H44" s="36"/>
      <c r="I44" s="36"/>
      <c r="J44" s="67"/>
      <c r="K44" s="67"/>
      <c r="L44" s="67"/>
      <c r="M44" s="67"/>
      <c r="N44" s="67"/>
      <c r="O44" s="67"/>
      <c r="P44" s="67"/>
      <c r="T44" s="67"/>
    </row>
    <row r="45" spans="1:21" s="42" customFormat="1" x14ac:dyDescent="0.25">
      <c r="A45" s="193" t="s">
        <v>4</v>
      </c>
      <c r="B45" s="190"/>
      <c r="C45" s="191"/>
      <c r="D45" s="192"/>
      <c r="E45" s="192"/>
      <c r="F45" s="58"/>
      <c r="G45" s="36"/>
      <c r="H45" s="36"/>
      <c r="I45" s="36"/>
      <c r="J45" s="67"/>
      <c r="K45" s="67"/>
      <c r="L45" s="67"/>
      <c r="M45" s="67"/>
      <c r="N45" s="67"/>
      <c r="O45" s="67"/>
      <c r="P45" s="67"/>
    </row>
    <row r="46" spans="1:21" s="42" customFormat="1" x14ac:dyDescent="0.25">
      <c r="A46" s="194" t="s">
        <v>12</v>
      </c>
      <c r="B46" s="195"/>
      <c r="C46" s="191"/>
      <c r="D46" s="192"/>
      <c r="E46" s="192"/>
      <c r="F46" s="192" t="s">
        <v>7</v>
      </c>
      <c r="G46" s="36"/>
      <c r="H46" s="36"/>
      <c r="I46" s="36"/>
      <c r="J46" s="67"/>
      <c r="K46" s="67"/>
      <c r="L46" s="67"/>
      <c r="M46" s="67"/>
      <c r="N46" s="67"/>
      <c r="O46" s="67"/>
      <c r="P46" s="67"/>
    </row>
    <row r="47" spans="1:21" s="42" customFormat="1" x14ac:dyDescent="0.25">
      <c r="A47" s="193" t="s">
        <v>14</v>
      </c>
      <c r="B47" s="190"/>
      <c r="C47" s="191"/>
      <c r="D47" s="192"/>
      <c r="E47" s="192"/>
      <c r="F47" s="192" t="s">
        <v>27</v>
      </c>
      <c r="G47" s="36"/>
      <c r="H47" s="36"/>
      <c r="I47" s="36"/>
      <c r="J47" s="67"/>
      <c r="K47" s="67"/>
      <c r="L47" s="67"/>
      <c r="M47" s="67"/>
      <c r="N47" s="67"/>
      <c r="O47" s="67"/>
      <c r="P47" s="67"/>
    </row>
    <row r="48" spans="1:21" s="42" customFormat="1" x14ac:dyDescent="0.25">
      <c r="A48" s="193" t="s">
        <v>15</v>
      </c>
      <c r="B48" s="190"/>
      <c r="C48" s="191"/>
      <c r="D48" s="192"/>
      <c r="E48" s="192"/>
      <c r="F48" s="192" t="s">
        <v>26</v>
      </c>
      <c r="G48" s="36"/>
      <c r="H48" s="36"/>
      <c r="I48" s="36"/>
      <c r="J48" s="67"/>
      <c r="K48" s="67"/>
      <c r="L48" s="67"/>
      <c r="M48" s="67"/>
      <c r="N48" s="67"/>
      <c r="O48" s="67"/>
      <c r="P48" s="67"/>
    </row>
    <row r="49" spans="1:20" s="42" customFormat="1" x14ac:dyDescent="0.25">
      <c r="A49" s="193" t="s">
        <v>2</v>
      </c>
      <c r="B49" s="190"/>
      <c r="C49" s="191"/>
      <c r="D49" s="192"/>
      <c r="E49" s="192"/>
      <c r="F49" s="58"/>
      <c r="G49" s="36"/>
      <c r="H49" s="36"/>
      <c r="I49" s="36"/>
      <c r="J49" s="67"/>
      <c r="K49" s="67"/>
      <c r="L49" s="67"/>
      <c r="M49" s="67"/>
      <c r="N49" s="67"/>
      <c r="O49" s="67"/>
      <c r="P49" s="67"/>
    </row>
    <row r="50" spans="1:20" s="42" customFormat="1" x14ac:dyDescent="0.25">
      <c r="A50" s="193" t="s">
        <v>29</v>
      </c>
      <c r="B50" s="190"/>
      <c r="C50" s="191"/>
      <c r="D50" s="192"/>
      <c r="E50" s="192"/>
      <c r="F50" s="36"/>
      <c r="G50" s="36"/>
      <c r="H50" s="36"/>
      <c r="I50" s="36"/>
      <c r="J50" s="67"/>
      <c r="K50" s="67"/>
      <c r="L50" s="67"/>
      <c r="M50" s="67"/>
      <c r="N50" s="67"/>
      <c r="O50" s="67"/>
      <c r="P50" s="67"/>
    </row>
    <row r="51" spans="1:20" s="42" customFormat="1" x14ac:dyDescent="0.25">
      <c r="A51" s="196" t="s">
        <v>16</v>
      </c>
      <c r="B51" s="190"/>
      <c r="C51" s="191"/>
      <c r="D51" s="192"/>
      <c r="E51" s="192"/>
      <c r="F51" s="36"/>
      <c r="G51" s="36"/>
      <c r="H51" s="36"/>
      <c r="I51" s="36"/>
      <c r="J51" s="67"/>
      <c r="K51" s="67"/>
      <c r="L51" s="67"/>
      <c r="M51" s="67"/>
      <c r="N51" s="67"/>
      <c r="O51" s="67"/>
      <c r="P51" s="67"/>
    </row>
    <row r="52" spans="1:20" s="42" customFormat="1" x14ac:dyDescent="0.25">
      <c r="A52" s="193" t="s">
        <v>13</v>
      </c>
      <c r="B52" s="190"/>
      <c r="C52" s="191"/>
      <c r="D52" s="192"/>
      <c r="E52" s="192"/>
      <c r="F52" s="58"/>
      <c r="G52" s="36"/>
      <c r="H52" s="36"/>
      <c r="I52" s="36"/>
      <c r="J52" s="67"/>
      <c r="K52" s="67"/>
      <c r="L52" s="67"/>
      <c r="M52" s="67"/>
      <c r="N52" s="67"/>
      <c r="O52" s="67"/>
      <c r="P52" s="67"/>
      <c r="R52" s="67"/>
      <c r="S52" s="67"/>
      <c r="T52" s="67"/>
    </row>
    <row r="53" spans="1:20" s="42" customFormat="1" x14ac:dyDescent="0.25">
      <c r="A53" s="193" t="s">
        <v>30</v>
      </c>
      <c r="B53" s="190"/>
      <c r="C53" s="191"/>
      <c r="D53" s="192"/>
      <c r="E53" s="192"/>
      <c r="F53" s="58"/>
      <c r="G53" s="36"/>
      <c r="H53" s="36"/>
      <c r="I53" s="36"/>
      <c r="J53" s="67"/>
      <c r="K53" s="67"/>
      <c r="L53" s="67"/>
      <c r="M53" s="67"/>
      <c r="N53" s="67"/>
      <c r="O53" s="67"/>
      <c r="P53" s="67"/>
      <c r="R53" s="67"/>
      <c r="S53" s="67"/>
      <c r="T53" s="67"/>
    </row>
    <row r="54" spans="1:20" s="42" customFormat="1" x14ac:dyDescent="0.25">
      <c r="A54" s="193" t="s">
        <v>31</v>
      </c>
      <c r="B54" s="197"/>
      <c r="C54" s="191"/>
      <c r="D54" s="192"/>
      <c r="E54" s="192"/>
      <c r="F54" s="58"/>
      <c r="G54" s="36"/>
      <c r="H54" s="36"/>
      <c r="I54" s="36"/>
      <c r="J54" s="67"/>
      <c r="K54" s="67"/>
      <c r="L54" s="67"/>
      <c r="M54" s="67"/>
      <c r="N54" s="67"/>
      <c r="O54" s="67"/>
      <c r="P54" s="67"/>
      <c r="R54" s="67"/>
      <c r="S54" s="67"/>
      <c r="T54" s="67"/>
    </row>
    <row r="55" spans="1:20" s="42" customFormat="1" x14ac:dyDescent="0.25">
      <c r="A55" s="193" t="s">
        <v>32</v>
      </c>
      <c r="B55" s="190"/>
      <c r="C55" s="191"/>
      <c r="D55" s="192"/>
      <c r="E55" s="192"/>
      <c r="F55" s="58"/>
      <c r="G55" s="36"/>
      <c r="H55" s="36"/>
      <c r="I55" s="36"/>
      <c r="J55" s="67"/>
      <c r="K55" s="67"/>
      <c r="L55" s="67"/>
      <c r="M55" s="67"/>
      <c r="N55" s="67"/>
      <c r="O55" s="67"/>
      <c r="P55" s="67"/>
      <c r="R55" s="67"/>
      <c r="S55" s="67"/>
      <c r="T55" s="67"/>
    </row>
    <row r="56" spans="1:20" s="42" customFormat="1" x14ac:dyDescent="0.25">
      <c r="A56" s="193" t="s">
        <v>33</v>
      </c>
      <c r="B56" s="195"/>
      <c r="C56" s="191"/>
      <c r="D56" s="192"/>
      <c r="E56" s="192"/>
      <c r="F56" s="36"/>
      <c r="G56" s="36"/>
      <c r="H56" s="36"/>
      <c r="I56" s="36"/>
      <c r="J56" s="67"/>
      <c r="K56" s="67"/>
      <c r="L56" s="67"/>
      <c r="M56" s="67"/>
      <c r="N56" s="67"/>
      <c r="O56" s="67"/>
      <c r="P56" s="67"/>
      <c r="R56" s="67"/>
      <c r="S56" s="67"/>
      <c r="T56" s="67"/>
    </row>
    <row r="57" spans="1:20" s="42" customFormat="1" x14ac:dyDescent="0.25">
      <c r="A57" s="193" t="s">
        <v>34</v>
      </c>
      <c r="B57" s="190"/>
      <c r="C57" s="191"/>
      <c r="D57" s="192"/>
      <c r="E57" s="192"/>
      <c r="F57" s="36"/>
      <c r="G57" s="36"/>
      <c r="H57" s="36"/>
      <c r="I57" s="36"/>
      <c r="J57" s="67"/>
      <c r="K57" s="67"/>
      <c r="L57" s="67"/>
      <c r="M57" s="67"/>
      <c r="N57" s="67"/>
      <c r="O57" s="67"/>
      <c r="P57" s="67"/>
      <c r="R57" s="67"/>
      <c r="S57" s="67"/>
      <c r="T57" s="67"/>
    </row>
    <row r="58" spans="1:20" s="42" customFormat="1" x14ac:dyDescent="0.25">
      <c r="A58" s="196"/>
      <c r="B58" s="190"/>
      <c r="C58" s="191"/>
      <c r="D58" s="192"/>
      <c r="E58" s="192"/>
      <c r="F58" s="36"/>
      <c r="G58" s="36"/>
      <c r="H58" s="36"/>
      <c r="I58" s="36"/>
      <c r="J58" s="67"/>
      <c r="K58" s="67"/>
      <c r="L58" s="67"/>
      <c r="M58" s="67"/>
      <c r="N58" s="67"/>
      <c r="O58" s="67"/>
      <c r="P58" s="67"/>
      <c r="R58" s="67"/>
      <c r="S58" s="67"/>
      <c r="T58" s="14"/>
    </row>
    <row r="59" spans="1:20" s="42" customFormat="1" x14ac:dyDescent="0.25">
      <c r="A59" s="198" t="s">
        <v>4</v>
      </c>
      <c r="B59" s="190"/>
      <c r="C59" s="191"/>
      <c r="D59" s="192"/>
      <c r="E59" s="192"/>
      <c r="F59" s="36"/>
      <c r="G59" s="36"/>
      <c r="H59" s="36"/>
      <c r="I59" s="36"/>
      <c r="J59" s="67"/>
      <c r="K59" s="67"/>
      <c r="L59" s="67"/>
      <c r="M59" s="67"/>
      <c r="N59" s="67"/>
      <c r="O59" s="67"/>
      <c r="P59" s="67"/>
      <c r="R59" s="67"/>
      <c r="S59" s="67"/>
      <c r="T59" s="14"/>
    </row>
    <row r="60" spans="1:20" s="42" customFormat="1" x14ac:dyDescent="0.25">
      <c r="A60" s="199" t="s">
        <v>16</v>
      </c>
      <c r="B60" s="190"/>
      <c r="C60" s="191"/>
      <c r="D60" s="192"/>
      <c r="E60" s="192"/>
      <c r="F60" s="36"/>
      <c r="G60" s="36"/>
      <c r="H60" s="36"/>
      <c r="I60" s="36"/>
      <c r="J60" s="67"/>
      <c r="K60" s="67"/>
      <c r="L60" s="67"/>
      <c r="M60" s="67"/>
      <c r="N60" s="67"/>
      <c r="O60" s="67"/>
      <c r="P60" s="67"/>
      <c r="R60" s="67"/>
      <c r="S60" s="67"/>
      <c r="T60" s="14"/>
    </row>
    <row r="61" spans="1:20" s="42" customFormat="1" x14ac:dyDescent="0.25">
      <c r="A61" s="193" t="s">
        <v>4</v>
      </c>
      <c r="B61" s="190"/>
      <c r="C61" s="191"/>
      <c r="D61" s="192"/>
      <c r="E61" s="192"/>
      <c r="F61" s="36"/>
      <c r="G61" s="36"/>
      <c r="H61" s="36"/>
      <c r="I61" s="36"/>
      <c r="J61" s="67"/>
      <c r="K61" s="67"/>
      <c r="L61" s="67"/>
      <c r="M61" s="67"/>
      <c r="N61" s="67"/>
      <c r="O61" s="67"/>
      <c r="P61" s="67"/>
      <c r="R61" s="67"/>
      <c r="S61" s="67"/>
      <c r="T61" s="14"/>
    </row>
    <row r="62" spans="1:20" s="42" customFormat="1" x14ac:dyDescent="0.25">
      <c r="A62" s="194" t="s">
        <v>18</v>
      </c>
      <c r="B62" s="190"/>
      <c r="C62" s="191"/>
      <c r="D62" s="192"/>
      <c r="E62" s="192"/>
      <c r="F62" s="36"/>
      <c r="G62" s="36"/>
      <c r="H62" s="36"/>
      <c r="I62" s="36"/>
      <c r="J62" s="67"/>
      <c r="K62" s="67"/>
      <c r="L62" s="67"/>
      <c r="M62" s="67"/>
      <c r="N62" s="67"/>
      <c r="O62" s="67"/>
      <c r="P62" s="67"/>
      <c r="R62" s="67"/>
      <c r="S62" s="67"/>
      <c r="T62" s="14"/>
    </row>
    <row r="63" spans="1:20" s="42" customFormat="1" x14ac:dyDescent="0.25">
      <c r="A63" s="193" t="s">
        <v>19</v>
      </c>
      <c r="B63" s="190"/>
      <c r="C63" s="191"/>
      <c r="D63" s="192"/>
      <c r="E63" s="192"/>
      <c r="F63" s="36"/>
      <c r="G63" s="36"/>
      <c r="H63" s="36"/>
      <c r="I63" s="36"/>
      <c r="J63" s="67"/>
      <c r="K63" s="67"/>
      <c r="L63" s="67"/>
      <c r="M63" s="67"/>
      <c r="N63" s="67"/>
      <c r="O63" s="67"/>
      <c r="P63" s="67"/>
      <c r="R63" s="67"/>
      <c r="S63" s="67"/>
      <c r="T63" s="14"/>
    </row>
    <row r="64" spans="1:20" s="42" customFormat="1" x14ac:dyDescent="0.25">
      <c r="A64" s="193" t="s">
        <v>20</v>
      </c>
      <c r="B64" s="190"/>
      <c r="C64" s="191"/>
      <c r="D64" s="192"/>
      <c r="E64" s="192"/>
      <c r="F64" s="36"/>
      <c r="G64" s="36"/>
      <c r="H64" s="36"/>
      <c r="I64" s="36"/>
      <c r="J64" s="67"/>
      <c r="K64" s="67"/>
      <c r="L64" s="67"/>
      <c r="M64" s="67"/>
      <c r="N64" s="67"/>
      <c r="O64" s="67"/>
      <c r="P64" s="67"/>
      <c r="R64" s="67"/>
      <c r="S64" s="67"/>
      <c r="T64" s="14"/>
    </row>
    <row r="65" spans="1:20" s="42" customFormat="1" x14ac:dyDescent="0.25">
      <c r="A65" s="193" t="s">
        <v>35</v>
      </c>
      <c r="B65" s="200"/>
      <c r="C65" s="191"/>
      <c r="D65" s="192"/>
      <c r="E65" s="192"/>
      <c r="F65" s="36"/>
      <c r="G65" s="36"/>
      <c r="H65" s="36"/>
      <c r="I65" s="36"/>
      <c r="J65" s="67"/>
      <c r="K65" s="67"/>
      <c r="L65" s="67"/>
      <c r="M65" s="67"/>
      <c r="N65" s="67"/>
      <c r="O65" s="67"/>
      <c r="P65" s="67"/>
      <c r="R65" s="67"/>
      <c r="S65" s="67"/>
      <c r="T65" s="67"/>
    </row>
    <row r="66" spans="1:20" s="42" customFormat="1" x14ac:dyDescent="0.25">
      <c r="A66" s="193" t="s">
        <v>21</v>
      </c>
      <c r="B66" s="190"/>
      <c r="C66" s="191"/>
      <c r="D66" s="192"/>
      <c r="E66" s="192"/>
      <c r="F66" s="36"/>
      <c r="G66" s="36"/>
      <c r="H66" s="36"/>
      <c r="I66" s="36"/>
      <c r="J66" s="67"/>
      <c r="K66" s="67"/>
      <c r="L66" s="67"/>
      <c r="M66" s="67"/>
      <c r="N66" s="67"/>
      <c r="O66" s="67"/>
      <c r="P66" s="67"/>
      <c r="R66" s="67"/>
      <c r="S66" s="67"/>
      <c r="T66" s="67"/>
    </row>
    <row r="67" spans="1:20" s="42" customFormat="1" x14ac:dyDescent="0.25">
      <c r="A67" s="193" t="s">
        <v>22</v>
      </c>
      <c r="B67" s="190"/>
      <c r="C67" s="191"/>
      <c r="D67" s="192"/>
      <c r="E67" s="192"/>
      <c r="F67" s="36"/>
      <c r="G67" s="36"/>
      <c r="H67" s="36"/>
      <c r="I67" s="36"/>
      <c r="J67" s="67"/>
      <c r="K67" s="67"/>
      <c r="L67" s="67"/>
      <c r="M67" s="67"/>
      <c r="N67" s="67"/>
      <c r="O67" s="67"/>
      <c r="P67" s="67"/>
      <c r="R67" s="67"/>
      <c r="S67" s="67"/>
      <c r="T67" s="67"/>
    </row>
    <row r="68" spans="1:20" s="42" customFormat="1" x14ac:dyDescent="0.25">
      <c r="A68" s="193" t="s">
        <v>23</v>
      </c>
      <c r="B68" s="190"/>
      <c r="C68" s="191"/>
      <c r="D68" s="192"/>
      <c r="E68" s="192"/>
      <c r="F68" s="36"/>
      <c r="G68" s="36"/>
      <c r="H68" s="36"/>
      <c r="I68" s="36"/>
      <c r="J68" s="67"/>
      <c r="K68" s="67"/>
      <c r="L68" s="67"/>
      <c r="M68" s="67"/>
      <c r="N68" s="67"/>
      <c r="O68" s="67"/>
      <c r="P68" s="67"/>
      <c r="R68" s="67"/>
      <c r="S68" s="67"/>
      <c r="T68" s="67"/>
    </row>
    <row r="69" spans="1:20" s="42" customFormat="1" x14ac:dyDescent="0.25">
      <c r="A69" s="193" t="s">
        <v>24</v>
      </c>
      <c r="B69" s="190"/>
      <c r="C69" s="191"/>
      <c r="D69" s="192"/>
      <c r="E69" s="192"/>
      <c r="F69" s="36"/>
      <c r="G69" s="36"/>
      <c r="H69" s="36"/>
      <c r="I69" s="36"/>
      <c r="J69" s="67"/>
      <c r="K69" s="67"/>
      <c r="L69" s="67"/>
      <c r="M69" s="67"/>
      <c r="N69" s="67"/>
      <c r="O69" s="67"/>
      <c r="P69" s="67"/>
      <c r="R69" s="67"/>
      <c r="S69" s="67"/>
      <c r="T69" s="67"/>
    </row>
    <row r="70" spans="1:20" s="42" customFormat="1" x14ac:dyDescent="0.25">
      <c r="A70" s="193" t="s">
        <v>25</v>
      </c>
      <c r="B70" s="190"/>
      <c r="C70" s="191"/>
      <c r="D70" s="192"/>
      <c r="E70" s="192"/>
      <c r="F70" s="36"/>
      <c r="G70" s="36"/>
      <c r="H70" s="36"/>
      <c r="I70" s="36"/>
      <c r="J70" s="67"/>
      <c r="K70" s="67"/>
      <c r="L70" s="67"/>
      <c r="M70" s="67"/>
      <c r="N70" s="67"/>
      <c r="O70" s="67"/>
      <c r="P70" s="67"/>
      <c r="R70" s="67"/>
      <c r="S70" s="67"/>
      <c r="T70" s="67"/>
    </row>
    <row r="71" spans="1:20" s="42" customFormat="1" x14ac:dyDescent="0.25">
      <c r="A71" s="193" t="s">
        <v>3</v>
      </c>
      <c r="B71" s="195"/>
      <c r="C71" s="191"/>
      <c r="D71" s="192"/>
      <c r="E71" s="192"/>
      <c r="F71" s="36"/>
      <c r="G71" s="36"/>
      <c r="H71" s="36"/>
      <c r="I71" s="36"/>
      <c r="J71" s="67"/>
      <c r="K71" s="67"/>
      <c r="L71" s="67"/>
      <c r="M71" s="67"/>
      <c r="N71" s="67"/>
      <c r="O71" s="67"/>
      <c r="P71" s="67"/>
      <c r="R71" s="67"/>
      <c r="S71" s="67"/>
      <c r="T71" s="67"/>
    </row>
    <row r="72" spans="1:20" s="42" customFormat="1" x14ac:dyDescent="0.25">
      <c r="A72" s="201" t="s">
        <v>4</v>
      </c>
      <c r="B72" s="191"/>
      <c r="C72" s="191"/>
      <c r="D72" s="192"/>
      <c r="E72" s="192"/>
      <c r="F72" s="36"/>
      <c r="G72" s="36"/>
      <c r="H72" s="36"/>
      <c r="I72" s="36"/>
      <c r="J72" s="67"/>
      <c r="K72" s="67"/>
      <c r="L72" s="67"/>
      <c r="M72" s="67"/>
      <c r="N72" s="67"/>
      <c r="O72" s="67"/>
      <c r="P72" s="67"/>
    </row>
    <row r="73" spans="1:20" s="42" customFormat="1" x14ac:dyDescent="0.25">
      <c r="A73" s="193" t="s">
        <v>36</v>
      </c>
      <c r="B73" s="191"/>
      <c r="C73" s="191"/>
      <c r="D73" s="192"/>
      <c r="E73" s="192"/>
      <c r="F73" s="36"/>
      <c r="G73" s="36"/>
      <c r="H73" s="36"/>
      <c r="I73" s="36"/>
      <c r="J73" s="67"/>
      <c r="K73" s="67"/>
      <c r="L73" s="67"/>
      <c r="M73" s="67"/>
      <c r="N73" s="67"/>
      <c r="O73" s="67"/>
      <c r="P73" s="67"/>
    </row>
    <row r="74" spans="1:20" s="42" customFormat="1" x14ac:dyDescent="0.25">
      <c r="A74" s="193" t="s">
        <v>37</v>
      </c>
      <c r="B74" s="191"/>
      <c r="C74" s="191"/>
      <c r="D74" s="192"/>
      <c r="E74" s="192"/>
      <c r="F74" s="36"/>
      <c r="G74" s="36"/>
      <c r="H74" s="36"/>
      <c r="I74" s="36"/>
      <c r="J74" s="67"/>
      <c r="K74" s="67"/>
      <c r="L74" s="67"/>
      <c r="M74" s="67"/>
      <c r="N74" s="67"/>
      <c r="O74" s="67"/>
      <c r="P74" s="67"/>
    </row>
    <row r="75" spans="1:20" s="42" customFormat="1" x14ac:dyDescent="0.25">
      <c r="A75" s="193" t="s">
        <v>17</v>
      </c>
      <c r="B75" s="191"/>
      <c r="C75" s="191"/>
      <c r="D75" s="192"/>
      <c r="E75" s="192"/>
      <c r="F75" s="36"/>
      <c r="G75" s="36"/>
      <c r="H75" s="36"/>
      <c r="I75" s="36"/>
      <c r="J75" s="67"/>
      <c r="K75" s="67"/>
      <c r="L75" s="67"/>
      <c r="M75" s="67"/>
      <c r="N75" s="67"/>
      <c r="O75" s="67"/>
      <c r="P75" s="67"/>
    </row>
    <row r="76" spans="1:20" s="42" customFormat="1" x14ac:dyDescent="0.25">
      <c r="A76" s="193" t="s">
        <v>38</v>
      </c>
      <c r="B76" s="191"/>
      <c r="C76" s="191"/>
      <c r="D76" s="192"/>
      <c r="E76" s="192"/>
      <c r="F76" s="36"/>
      <c r="G76" s="36"/>
      <c r="H76" s="36"/>
      <c r="I76" s="36"/>
      <c r="J76" s="67"/>
      <c r="K76" s="67"/>
      <c r="L76" s="67"/>
      <c r="M76" s="67"/>
      <c r="N76" s="67"/>
      <c r="O76" s="67"/>
      <c r="P76" s="67"/>
    </row>
    <row r="77" spans="1:20" s="42" customFormat="1" x14ac:dyDescent="0.25">
      <c r="A77" s="193" t="s">
        <v>3</v>
      </c>
      <c r="B77" s="191"/>
      <c r="C77" s="191"/>
      <c r="D77" s="192"/>
      <c r="E77" s="192"/>
      <c r="F77" s="36"/>
      <c r="G77" s="36"/>
      <c r="H77" s="36"/>
      <c r="I77" s="36"/>
      <c r="J77" s="67"/>
      <c r="K77" s="67"/>
      <c r="L77" s="67"/>
      <c r="M77" s="67"/>
      <c r="N77" s="67"/>
      <c r="O77" s="67"/>
      <c r="P77" s="67"/>
    </row>
    <row r="78" spans="1:20" s="42" customFormat="1" x14ac:dyDescent="0.25">
      <c r="A78" s="202"/>
      <c r="B78" s="202"/>
      <c r="C78" s="202"/>
      <c r="D78" s="203"/>
      <c r="E78" s="203"/>
      <c r="F78" s="67"/>
      <c r="G78" s="67"/>
      <c r="H78" s="67"/>
      <c r="I78" s="67"/>
      <c r="J78" s="67"/>
      <c r="K78" s="67"/>
      <c r="L78" s="67"/>
      <c r="M78" s="67"/>
      <c r="N78" s="67"/>
      <c r="O78" s="67"/>
      <c r="P78" s="67"/>
    </row>
    <row r="79" spans="1:20" s="42" customFormat="1" x14ac:dyDescent="0.25">
      <c r="A79" s="202"/>
      <c r="B79" s="202"/>
      <c r="C79" s="202"/>
      <c r="D79" s="203"/>
      <c r="E79" s="203"/>
      <c r="F79" s="67"/>
      <c r="G79" s="67"/>
      <c r="H79" s="67"/>
      <c r="I79" s="67"/>
      <c r="J79" s="67"/>
      <c r="K79" s="67"/>
      <c r="L79" s="67"/>
      <c r="M79" s="67"/>
      <c r="N79" s="67"/>
      <c r="O79" s="67"/>
      <c r="P79" s="67"/>
    </row>
    <row r="80" spans="1:20" s="42" customFormat="1" x14ac:dyDescent="0.25">
      <c r="A80" s="202"/>
      <c r="B80" s="202"/>
      <c r="C80" s="202"/>
      <c r="D80" s="203"/>
      <c r="E80" s="203"/>
      <c r="F80" s="67"/>
      <c r="G80" s="67"/>
      <c r="H80" s="67"/>
    </row>
    <row r="81" spans="1:21" s="42" customFormat="1" x14ac:dyDescent="0.25">
      <c r="A81" s="202"/>
      <c r="B81" s="202"/>
      <c r="C81" s="202"/>
      <c r="D81" s="203"/>
      <c r="E81" s="203"/>
      <c r="F81" s="67"/>
      <c r="G81" s="67"/>
      <c r="H81" s="67"/>
    </row>
    <row r="82" spans="1:21" s="42" customFormat="1" x14ac:dyDescent="0.25">
      <c r="A82" s="202"/>
      <c r="B82" s="202"/>
      <c r="C82" s="202"/>
      <c r="D82" s="203"/>
      <c r="E82" s="203"/>
      <c r="F82" s="67"/>
      <c r="G82" s="67"/>
      <c r="H82" s="67"/>
    </row>
    <row r="83" spans="1:21" s="42" customFormat="1" x14ac:dyDescent="0.25">
      <c r="A83" s="202"/>
      <c r="B83" s="202"/>
      <c r="C83" s="202"/>
      <c r="D83" s="203"/>
      <c r="E83" s="203"/>
      <c r="F83" s="67"/>
      <c r="G83" s="67"/>
      <c r="H83" s="67"/>
    </row>
    <row r="84" spans="1:21" s="42" customFormat="1" x14ac:dyDescent="0.25">
      <c r="A84" s="202"/>
      <c r="B84" s="202"/>
      <c r="C84" s="202"/>
      <c r="D84" s="203"/>
      <c r="E84" s="203"/>
      <c r="F84" s="67"/>
      <c r="G84" s="67"/>
      <c r="H84" s="67"/>
    </row>
    <row r="85" spans="1:21" s="42" customFormat="1" x14ac:dyDescent="0.25">
      <c r="A85" s="202"/>
      <c r="B85" s="202"/>
      <c r="C85" s="202"/>
      <c r="D85" s="203"/>
      <c r="E85" s="203"/>
      <c r="F85" s="67"/>
      <c r="G85" s="67"/>
      <c r="H85" s="67"/>
      <c r="L85" s="43"/>
      <c r="M85" s="43"/>
      <c r="N85" s="43"/>
      <c r="O85" s="43"/>
      <c r="P85" s="43"/>
      <c r="R85" s="43"/>
      <c r="S85" s="43"/>
      <c r="T85" s="43"/>
      <c r="U85" s="43"/>
    </row>
    <row r="86" spans="1:21" s="42" customFormat="1" x14ac:dyDescent="0.25">
      <c r="A86" s="202"/>
      <c r="B86" s="202"/>
      <c r="C86" s="202"/>
      <c r="D86" s="203"/>
      <c r="E86" s="203"/>
      <c r="F86" s="67"/>
      <c r="G86" s="67"/>
      <c r="H86" s="67"/>
      <c r="L86" s="43"/>
      <c r="M86" s="43"/>
      <c r="N86" s="43"/>
      <c r="O86" s="43"/>
      <c r="P86" s="43"/>
      <c r="R86" s="43"/>
      <c r="S86" s="43"/>
      <c r="T86" s="43"/>
      <c r="U86" s="43"/>
    </row>
    <row r="87" spans="1:21" s="42" customFormat="1" x14ac:dyDescent="0.25">
      <c r="A87" s="202"/>
      <c r="B87" s="202"/>
      <c r="C87" s="202"/>
      <c r="D87" s="203"/>
      <c r="E87" s="203"/>
      <c r="F87" s="67"/>
      <c r="G87" s="67"/>
      <c r="H87" s="67"/>
      <c r="L87" s="43"/>
      <c r="M87" s="43"/>
      <c r="N87" s="43"/>
      <c r="O87" s="43"/>
      <c r="P87" s="43"/>
      <c r="R87" s="43"/>
      <c r="S87" s="43"/>
      <c r="T87" s="43"/>
      <c r="U87" s="43"/>
    </row>
    <row r="88" spans="1:21" s="42" customFormat="1" x14ac:dyDescent="0.25">
      <c r="A88" s="202"/>
      <c r="B88" s="202"/>
      <c r="C88" s="202"/>
      <c r="D88" s="203"/>
      <c r="E88" s="203"/>
      <c r="F88" s="67"/>
      <c r="G88" s="67"/>
      <c r="H88" s="67"/>
      <c r="L88" s="43"/>
      <c r="M88" s="43"/>
      <c r="N88" s="43"/>
      <c r="O88" s="43"/>
      <c r="P88" s="43"/>
      <c r="R88" s="43"/>
      <c r="S88" s="43"/>
      <c r="T88" s="43"/>
      <c r="U88" s="43"/>
    </row>
    <row r="89" spans="1:21" s="42" customFormat="1" x14ac:dyDescent="0.25">
      <c r="A89" s="202"/>
      <c r="B89" s="202"/>
      <c r="C89" s="202"/>
      <c r="D89" s="203"/>
      <c r="E89" s="203"/>
      <c r="F89" s="67"/>
      <c r="G89" s="67"/>
      <c r="H89" s="67"/>
      <c r="I89" s="67"/>
      <c r="J89" s="67"/>
      <c r="K89" s="67"/>
      <c r="L89" s="204"/>
      <c r="M89" s="204"/>
      <c r="N89" s="204"/>
      <c r="O89" s="204"/>
      <c r="P89" s="204"/>
      <c r="R89" s="43"/>
      <c r="S89" s="43"/>
      <c r="T89" s="43"/>
      <c r="U89" s="43"/>
    </row>
    <row r="90" spans="1:21" s="42" customFormat="1" x14ac:dyDescent="0.25">
      <c r="A90" s="202"/>
      <c r="B90" s="202"/>
      <c r="C90" s="202"/>
      <c r="D90" s="203"/>
      <c r="E90" s="203"/>
      <c r="F90" s="67"/>
      <c r="G90" s="67"/>
      <c r="H90" s="67"/>
      <c r="I90" s="67"/>
      <c r="J90" s="67"/>
      <c r="K90" s="67"/>
      <c r="L90" s="204"/>
      <c r="M90" s="204"/>
      <c r="N90" s="204"/>
      <c r="O90" s="204"/>
      <c r="P90" s="204"/>
      <c r="R90" s="43"/>
      <c r="S90" s="43"/>
      <c r="T90" s="43"/>
      <c r="U90" s="43"/>
    </row>
    <row r="91" spans="1:21" s="42" customFormat="1" x14ac:dyDescent="0.25">
      <c r="A91" s="202"/>
      <c r="B91" s="202"/>
      <c r="C91" s="202"/>
      <c r="D91" s="203"/>
      <c r="E91" s="203"/>
      <c r="F91" s="67"/>
      <c r="G91" s="67"/>
      <c r="H91" s="67"/>
      <c r="I91" s="67"/>
      <c r="J91" s="67"/>
      <c r="K91" s="67"/>
      <c r="L91" s="204"/>
      <c r="M91" s="204"/>
      <c r="N91" s="204"/>
      <c r="O91" s="204"/>
      <c r="P91" s="204"/>
      <c r="R91" s="43"/>
      <c r="S91" s="43"/>
      <c r="T91" s="43"/>
      <c r="U91" s="43"/>
    </row>
    <row r="92" spans="1:21" s="42" customFormat="1" x14ac:dyDescent="0.25">
      <c r="A92" s="202"/>
      <c r="B92" s="202"/>
      <c r="C92" s="202"/>
      <c r="D92" s="203"/>
      <c r="E92" s="203"/>
      <c r="F92" s="67"/>
      <c r="G92" s="67"/>
      <c r="H92" s="67"/>
      <c r="I92" s="67"/>
      <c r="J92" s="67"/>
      <c r="K92" s="67"/>
      <c r="L92" s="204"/>
      <c r="M92" s="204"/>
      <c r="N92" s="204"/>
      <c r="O92" s="204"/>
      <c r="P92" s="204"/>
      <c r="R92" s="43"/>
      <c r="S92" s="43"/>
      <c r="T92" s="43"/>
      <c r="U92" s="43"/>
    </row>
    <row r="93" spans="1:21" s="42" customFormat="1" x14ac:dyDescent="0.25">
      <c r="A93" s="202"/>
      <c r="B93" s="202"/>
      <c r="C93" s="202"/>
      <c r="D93" s="203"/>
      <c r="E93" s="203"/>
      <c r="F93" s="67"/>
      <c r="G93" s="67"/>
      <c r="H93" s="67"/>
      <c r="I93" s="67"/>
      <c r="J93" s="67"/>
      <c r="K93" s="67"/>
      <c r="L93" s="204"/>
      <c r="M93" s="204"/>
      <c r="N93" s="204"/>
      <c r="O93" s="204"/>
      <c r="P93" s="204"/>
      <c r="R93" s="43"/>
      <c r="S93" s="43"/>
      <c r="T93" s="43"/>
      <c r="U93" s="43"/>
    </row>
    <row r="94" spans="1:21" s="42" customFormat="1" x14ac:dyDescent="0.25">
      <c r="A94" s="202"/>
      <c r="B94" s="202"/>
      <c r="C94" s="202"/>
      <c r="D94" s="203"/>
      <c r="E94" s="203"/>
      <c r="F94" s="67"/>
      <c r="G94" s="67"/>
      <c r="H94" s="67"/>
      <c r="I94" s="67"/>
      <c r="J94" s="67"/>
      <c r="K94" s="67"/>
      <c r="L94" s="204"/>
      <c r="M94" s="204"/>
      <c r="N94" s="204"/>
      <c r="O94" s="204"/>
      <c r="P94" s="204"/>
      <c r="R94" s="43"/>
      <c r="S94" s="43"/>
      <c r="T94" s="43"/>
      <c r="U94" s="43"/>
    </row>
    <row r="95" spans="1:21" s="42" customFormat="1" x14ac:dyDescent="0.25">
      <c r="A95" s="202"/>
      <c r="B95" s="202"/>
      <c r="C95" s="202"/>
      <c r="D95" s="203"/>
      <c r="E95" s="203"/>
      <c r="F95" s="67"/>
      <c r="G95" s="67"/>
      <c r="H95" s="67"/>
      <c r="I95" s="67"/>
      <c r="J95" s="67"/>
      <c r="K95" s="67"/>
      <c r="L95" s="204"/>
      <c r="M95" s="204"/>
      <c r="N95" s="204"/>
      <c r="O95" s="204"/>
      <c r="P95" s="204"/>
      <c r="R95" s="43"/>
      <c r="S95" s="43"/>
      <c r="T95" s="43"/>
      <c r="U95" s="43"/>
    </row>
    <row r="96" spans="1:21" s="42" customFormat="1" x14ac:dyDescent="0.25">
      <c r="A96" s="202"/>
      <c r="B96" s="202"/>
      <c r="C96" s="202"/>
      <c r="D96" s="203"/>
      <c r="E96" s="203"/>
      <c r="F96" s="67"/>
      <c r="G96" s="67"/>
      <c r="H96" s="67"/>
      <c r="I96" s="67"/>
      <c r="J96" s="67"/>
      <c r="K96" s="67"/>
      <c r="L96" s="204"/>
      <c r="M96" s="204"/>
      <c r="N96" s="204"/>
      <c r="O96" s="204"/>
      <c r="P96" s="204"/>
      <c r="R96" s="43"/>
      <c r="S96" s="43"/>
      <c r="T96" s="43"/>
      <c r="U96" s="43"/>
    </row>
    <row r="97" spans="1:21" s="42" customFormat="1" x14ac:dyDescent="0.25">
      <c r="A97" s="202"/>
      <c r="B97" s="202"/>
      <c r="C97" s="202"/>
      <c r="D97" s="203"/>
      <c r="E97" s="203"/>
      <c r="F97" s="204"/>
      <c r="G97" s="204"/>
      <c r="H97" s="204"/>
      <c r="I97" s="204"/>
      <c r="J97" s="204"/>
      <c r="K97" s="204"/>
      <c r="L97" s="204"/>
      <c r="M97" s="204"/>
      <c r="N97" s="204"/>
      <c r="O97" s="204"/>
      <c r="P97" s="204"/>
      <c r="R97" s="43"/>
      <c r="S97" s="43"/>
      <c r="T97" s="43"/>
      <c r="U97" s="43"/>
    </row>
    <row r="98" spans="1:21" s="42" customFormat="1" x14ac:dyDescent="0.25">
      <c r="A98" s="202"/>
      <c r="B98" s="202"/>
      <c r="C98" s="202"/>
      <c r="D98" s="203"/>
      <c r="E98" s="203"/>
      <c r="F98" s="204"/>
      <c r="G98" s="204"/>
      <c r="H98" s="204"/>
      <c r="I98" s="204"/>
      <c r="J98" s="204"/>
      <c r="K98" s="204"/>
      <c r="L98" s="204"/>
      <c r="M98" s="204"/>
      <c r="N98" s="204"/>
      <c r="O98" s="204"/>
      <c r="P98" s="204"/>
      <c r="R98" s="43"/>
      <c r="S98" s="43"/>
      <c r="T98" s="43"/>
      <c r="U98" s="43"/>
    </row>
    <row r="99" spans="1:21" s="204" customFormat="1" x14ac:dyDescent="0.25">
      <c r="A99" s="202"/>
      <c r="B99" s="202"/>
      <c r="C99" s="202"/>
      <c r="D99" s="203"/>
      <c r="E99" s="203"/>
      <c r="Q99" s="42"/>
      <c r="R99" s="43"/>
      <c r="S99" s="43"/>
      <c r="T99" s="43"/>
      <c r="U99" s="43"/>
    </row>
    <row r="100" spans="1:21" s="204" customFormat="1" x14ac:dyDescent="0.25">
      <c r="A100" s="202"/>
      <c r="B100" s="202"/>
      <c r="C100" s="202"/>
      <c r="D100" s="203"/>
      <c r="E100" s="203"/>
      <c r="Q100" s="42"/>
      <c r="R100" s="43"/>
      <c r="S100" s="43"/>
      <c r="T100" s="43"/>
      <c r="U100" s="43"/>
    </row>
    <row r="101" spans="1:21" s="204" customFormat="1" x14ac:dyDescent="0.25">
      <c r="A101" s="202"/>
      <c r="B101" s="202"/>
      <c r="C101" s="202"/>
      <c r="D101" s="203"/>
      <c r="E101" s="203"/>
      <c r="Q101" s="42"/>
      <c r="R101" s="43"/>
      <c r="S101" s="43"/>
      <c r="T101" s="43"/>
      <c r="U101" s="43"/>
    </row>
    <row r="102" spans="1:21" x14ac:dyDescent="0.25">
      <c r="A102" s="202"/>
      <c r="B102" s="202"/>
      <c r="C102" s="202"/>
      <c r="D102" s="203"/>
      <c r="E102" s="203"/>
    </row>
    <row r="103" spans="1:21" x14ac:dyDescent="0.25">
      <c r="A103" s="202"/>
      <c r="B103" s="202"/>
      <c r="C103" s="202"/>
      <c r="D103" s="203"/>
      <c r="E103" s="203"/>
    </row>
    <row r="104" spans="1:21" x14ac:dyDescent="0.25">
      <c r="A104" s="202"/>
      <c r="B104" s="202"/>
      <c r="C104" s="202"/>
      <c r="D104" s="203"/>
      <c r="E104" s="203"/>
    </row>
    <row r="105" spans="1:21" x14ac:dyDescent="0.25">
      <c r="A105" s="202"/>
      <c r="B105" s="202"/>
      <c r="C105" s="202"/>
      <c r="D105" s="203"/>
      <c r="E105" s="203"/>
    </row>
    <row r="106" spans="1:21" x14ac:dyDescent="0.25">
      <c r="A106" s="202"/>
      <c r="B106" s="202"/>
      <c r="C106" s="202"/>
      <c r="D106" s="203"/>
      <c r="E106" s="203"/>
    </row>
    <row r="107" spans="1:21" x14ac:dyDescent="0.25">
      <c r="A107" s="202"/>
      <c r="B107" s="202"/>
      <c r="C107" s="202"/>
      <c r="D107" s="203"/>
      <c r="E107" s="203"/>
    </row>
    <row r="108" spans="1:21" x14ac:dyDescent="0.25">
      <c r="A108" s="202"/>
      <c r="B108" s="202"/>
      <c r="C108" s="202"/>
      <c r="D108" s="203"/>
      <c r="E108" s="203"/>
    </row>
    <row r="109" spans="1:21" x14ac:dyDescent="0.25">
      <c r="A109" s="202"/>
      <c r="B109" s="202"/>
      <c r="C109" s="202"/>
      <c r="D109" s="203"/>
      <c r="E109" s="203"/>
    </row>
    <row r="110" spans="1:21" x14ac:dyDescent="0.25">
      <c r="A110" s="202"/>
      <c r="B110" s="202"/>
      <c r="C110" s="202"/>
      <c r="D110" s="203"/>
      <c r="E110" s="203"/>
    </row>
    <row r="111" spans="1:21" x14ac:dyDescent="0.25">
      <c r="A111" s="202"/>
      <c r="B111" s="202"/>
      <c r="C111" s="202"/>
      <c r="D111" s="203"/>
      <c r="E111" s="203"/>
    </row>
    <row r="112" spans="1:21" x14ac:dyDescent="0.25">
      <c r="A112" s="202"/>
      <c r="B112" s="202"/>
      <c r="C112" s="202"/>
      <c r="D112" s="203"/>
      <c r="E112" s="203"/>
    </row>
    <row r="113" spans="1:17" s="204" customFormat="1" x14ac:dyDescent="0.25">
      <c r="A113" s="202"/>
      <c r="B113" s="202"/>
      <c r="C113" s="202"/>
      <c r="D113" s="203"/>
      <c r="E113" s="203"/>
      <c r="Q113" s="42"/>
    </row>
    <row r="114" spans="1:17" s="204" customFormat="1" x14ac:dyDescent="0.25">
      <c r="A114" s="202"/>
      <c r="B114" s="202"/>
      <c r="C114" s="202"/>
      <c r="D114" s="203"/>
      <c r="E114" s="203"/>
      <c r="Q114" s="42"/>
    </row>
    <row r="115" spans="1:17" s="204" customFormat="1" x14ac:dyDescent="0.25">
      <c r="A115" s="202"/>
      <c r="B115" s="202"/>
      <c r="C115" s="202"/>
      <c r="D115" s="203"/>
      <c r="E115" s="203"/>
      <c r="Q115" s="42"/>
    </row>
  </sheetData>
  <sheetProtection algorithmName="SHA-512" hashValue="f4rJP7fQw2OHbCuINcEHjTQeFUpgYFpa6JqrOiF6WgJtmWmjvVja+VC8/sU0ek2WkD5iSDksVminGWLGBHnKQA==" saltValue="rr/sgqvSIdlT8mlIOiXjpA==" spinCount="100000" sheet="1" selectLockedCells="1"/>
  <protectedRanges>
    <protectedRange sqref="G15:H15 K18 G18 C16:E17" name="Range1"/>
    <protectedRange sqref="J11:K12 M10:N10 G10:K10" name="Range1_2"/>
    <protectedRange sqref="O15 O18" name="Range1_3"/>
    <protectedRange sqref="O14 O17" name="Range1_1_1"/>
    <protectedRange sqref="I22:I23 L22:O24 G22:H24 I24:K24 C29 H28:O30 G28 G30 G25:O27" name="Range1_1"/>
  </protectedRanges>
  <mergeCells count="75">
    <mergeCell ref="J38:M38"/>
    <mergeCell ref="N38:O38"/>
    <mergeCell ref="N34:O34"/>
    <mergeCell ref="J35:M35"/>
    <mergeCell ref="N35:O35"/>
    <mergeCell ref="J36:M36"/>
    <mergeCell ref="N36:O36"/>
    <mergeCell ref="J37:M37"/>
    <mergeCell ref="N37:O37"/>
    <mergeCell ref="C38:F38"/>
    <mergeCell ref="H38:I38"/>
    <mergeCell ref="J31:M31"/>
    <mergeCell ref="N31:O31"/>
    <mergeCell ref="J32:M32"/>
    <mergeCell ref="N32:O32"/>
    <mergeCell ref="J33:M33"/>
    <mergeCell ref="N33:O33"/>
    <mergeCell ref="J34:M34"/>
    <mergeCell ref="C36:F36"/>
    <mergeCell ref="H36:I36"/>
    <mergeCell ref="C37:F37"/>
    <mergeCell ref="H37:I37"/>
    <mergeCell ref="C34:F34"/>
    <mergeCell ref="H34:I34"/>
    <mergeCell ref="C35:F35"/>
    <mergeCell ref="H35:I35"/>
    <mergeCell ref="C32:F32"/>
    <mergeCell ref="H32:I32"/>
    <mergeCell ref="C33:F33"/>
    <mergeCell ref="H33:I33"/>
    <mergeCell ref="E28:K28"/>
    <mergeCell ref="M28:N28"/>
    <mergeCell ref="C29:L29"/>
    <mergeCell ref="M29:N29"/>
    <mergeCell ref="C31:F31"/>
    <mergeCell ref="H31:I31"/>
    <mergeCell ref="E25:K25"/>
    <mergeCell ref="M25:N25"/>
    <mergeCell ref="E26:K26"/>
    <mergeCell ref="M26:N26"/>
    <mergeCell ref="E27:K27"/>
    <mergeCell ref="M27:N27"/>
    <mergeCell ref="G19:O19"/>
    <mergeCell ref="H21:K21"/>
    <mergeCell ref="M21:N21"/>
    <mergeCell ref="E22:K22"/>
    <mergeCell ref="M22:N22"/>
    <mergeCell ref="E24:K24"/>
    <mergeCell ref="M24:N24"/>
    <mergeCell ref="C16:J16"/>
    <mergeCell ref="C17:E17"/>
    <mergeCell ref="M17:N17"/>
    <mergeCell ref="C18:E18"/>
    <mergeCell ref="G18:H18"/>
    <mergeCell ref="I18:J18"/>
    <mergeCell ref="K18:L18"/>
    <mergeCell ref="M18:N18"/>
    <mergeCell ref="C14:E14"/>
    <mergeCell ref="M14:N14"/>
    <mergeCell ref="G15:H15"/>
    <mergeCell ref="I15:J15"/>
    <mergeCell ref="K15:L15"/>
    <mergeCell ref="M15:N15"/>
    <mergeCell ref="G7:I7"/>
    <mergeCell ref="L7:O8"/>
    <mergeCell ref="G8:I8"/>
    <mergeCell ref="C11:J11"/>
    <mergeCell ref="M11:O11"/>
    <mergeCell ref="C13:J13"/>
    <mergeCell ref="H1:O2"/>
    <mergeCell ref="H3:L3"/>
    <mergeCell ref="M3:N3"/>
    <mergeCell ref="G5:I5"/>
    <mergeCell ref="M5:N5"/>
    <mergeCell ref="G6:I6"/>
  </mergeCells>
  <conditionalFormatting sqref="G5">
    <cfRule type="expression" dxfId="23" priority="20">
      <formula>IF(O4="",0,1)</formula>
    </cfRule>
  </conditionalFormatting>
  <conditionalFormatting sqref="G6">
    <cfRule type="expression" dxfId="22" priority="19">
      <formula>IF($O$5="",0,1)</formula>
    </cfRule>
  </conditionalFormatting>
  <conditionalFormatting sqref="G7">
    <cfRule type="expression" dxfId="21" priority="18">
      <formula>IF($G$6="",0,1)</formula>
    </cfRule>
  </conditionalFormatting>
  <conditionalFormatting sqref="G8">
    <cfRule type="expression" dxfId="20" priority="17">
      <formula>IF($G$7="",0,1)</formula>
    </cfRule>
  </conditionalFormatting>
  <conditionalFormatting sqref="O5">
    <cfRule type="expression" dxfId="19" priority="16">
      <formula>IF(G5="",0,1)</formula>
    </cfRule>
  </conditionalFormatting>
  <conditionalFormatting sqref="L7">
    <cfRule type="expression" dxfId="18" priority="15">
      <formula>IF($G$8="",0,1)</formula>
    </cfRule>
  </conditionalFormatting>
  <conditionalFormatting sqref="O4">
    <cfRule type="expression" dxfId="17" priority="14">
      <formula>IF($G$10="-",0,1)</formula>
    </cfRule>
  </conditionalFormatting>
  <conditionalFormatting sqref="O14">
    <cfRule type="expression" dxfId="16" priority="12">
      <formula>IF($M$10="X",1,IF($G$10="x",1,0))</formula>
    </cfRule>
  </conditionalFormatting>
  <conditionalFormatting sqref="O15">
    <cfRule type="expression" dxfId="15" priority="11">
      <formula>IF($O$14="",0,1)</formula>
    </cfRule>
  </conditionalFormatting>
  <conditionalFormatting sqref="O14:O15 G10 M10 O5 L7 G5:G8">
    <cfRule type="expression" dxfId="14" priority="13">
      <formula>IF($I$10="x",1,0)</formula>
    </cfRule>
  </conditionalFormatting>
  <conditionalFormatting sqref="O24:O28">
    <cfRule type="expression" dxfId="13" priority="10">
      <formula>IF($O$22="",0,1)</formula>
    </cfRule>
  </conditionalFormatting>
  <conditionalFormatting sqref="M10">
    <cfRule type="expression" dxfId="12" priority="9">
      <formula>IF($G$10="x",1,0)</formula>
    </cfRule>
  </conditionalFormatting>
  <conditionalFormatting sqref="G10">
    <cfRule type="expression" dxfId="11" priority="8">
      <formula>IF($M$10="x",1,0)</formula>
    </cfRule>
  </conditionalFormatting>
  <conditionalFormatting sqref="G15:H15">
    <cfRule type="expression" dxfId="10" priority="21">
      <formula>IF($G$10="x",IF($I$10="-",IF($M$10="-",1,0)))</formula>
    </cfRule>
  </conditionalFormatting>
  <conditionalFormatting sqref="E24:K28">
    <cfRule type="expression" dxfId="9" priority="7">
      <formula>IF($E$22="",0,1)</formula>
    </cfRule>
  </conditionalFormatting>
  <conditionalFormatting sqref="D24:D28">
    <cfRule type="expression" dxfId="8" priority="6">
      <formula>IF($D$22="",0,1)</formula>
    </cfRule>
  </conditionalFormatting>
  <conditionalFormatting sqref="L24:L28">
    <cfRule type="expression" dxfId="7" priority="5">
      <formula>IF($L$22="",0,1)</formula>
    </cfRule>
  </conditionalFormatting>
  <conditionalFormatting sqref="M24:N28">
    <cfRule type="expression" dxfId="6" priority="4">
      <formula>IF($M$22="",0,1)</formula>
    </cfRule>
  </conditionalFormatting>
  <conditionalFormatting sqref="G10 M10">
    <cfRule type="expression" dxfId="5" priority="22">
      <formula>IF($L$7="",0,1)</formula>
    </cfRule>
  </conditionalFormatting>
  <conditionalFormatting sqref="I10">
    <cfRule type="expression" dxfId="4" priority="23">
      <formula>IF($M$10="x",1,0)</formula>
    </cfRule>
    <cfRule type="expression" dxfId="3" priority="24">
      <formula>IF($E$24="",0,1)</formula>
    </cfRule>
  </conditionalFormatting>
  <conditionalFormatting sqref="G18:H18">
    <cfRule type="expression" dxfId="2" priority="1">
      <formula>IF($G$18="",1,0)</formula>
    </cfRule>
    <cfRule type="expression" dxfId="1" priority="2">
      <formula>IF($G$18&gt;0,1,0)</formula>
    </cfRule>
    <cfRule type="expression" dxfId="0" priority="3">
      <formula>IF($G$18&lt;0,1,0)</formula>
    </cfRule>
  </conditionalFormatting>
  <dataValidations count="5">
    <dataValidation type="list" allowBlank="1" showInputMessage="1" showErrorMessage="1" sqref="G6" xr:uid="{E3D3062F-0771-45E3-A1B2-93649CDD74B9}">
      <formula1>IF($G$5="Kantor Pusat",$A$45:$A$57,$A$59:$A$60)</formula1>
    </dataValidation>
    <dataValidation type="list" allowBlank="1" showInputMessage="1" showErrorMessage="1" sqref="G8" xr:uid="{8CD27D25-C16F-4080-9F8B-4774EF221E7D}">
      <formula1>IF($G$5="Kantor Pusat",$A$61:$A$71,$A$72:$A$77)</formula1>
    </dataValidation>
    <dataValidation type="list" allowBlank="1" showInputMessage="1" showErrorMessage="1" sqref="I10 M10 G10" xr:uid="{0495EACC-6F19-4801-B72B-3FC07E136057}">
      <formula1>$A$43:$A$44</formula1>
    </dataValidation>
    <dataValidation type="list" allowBlank="1" showInputMessage="1" showErrorMessage="1" sqref="O14" xr:uid="{046E3698-BA7B-42EE-A047-C40B6FF953ED}">
      <formula1>$F$46:$F$48</formula1>
    </dataValidation>
    <dataValidation type="list" allowBlank="1" showInputMessage="1" showErrorMessage="1" sqref="G5" xr:uid="{1698F6EA-8FB7-42B0-99EF-C0CE4C3D811A}">
      <formula1>$E$42:$E$44</formula1>
    </dataValidation>
  </dataValidations>
  <printOptions horizontalCentered="1"/>
  <pageMargins left="0.11811023622047245" right="0.11811023622047245" top="0.19685039370078741" bottom="0.11811023622047245" header="0.31496062992125984" footer="0.31496062992125984"/>
  <pageSetup paperSize="9" scale="84" orientation="portrait" horizontalDpi="360" verticalDpi="36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018DF-FB50-40BD-8680-FD03641177F0}">
  <sheetPr codeName="Sheet2"/>
  <dimension ref="A1:U115"/>
  <sheetViews>
    <sheetView showGridLines="0" view="pageBreakPreview" topLeftCell="A7" zoomScale="115" zoomScaleNormal="100" zoomScaleSheetLayoutView="115" workbookViewId="0">
      <selection activeCell="T28" sqref="T28"/>
    </sheetView>
  </sheetViews>
  <sheetFormatPr defaultColWidth="9.140625" defaultRowHeight="15" x14ac:dyDescent="0.25"/>
  <cols>
    <col min="1" max="1" width="5.140625" style="36" customWidth="1"/>
    <col min="2" max="2" width="1.28515625" style="204" customWidth="1"/>
    <col min="3" max="3" width="3.85546875" style="204" customWidth="1"/>
    <col min="4" max="4" width="18.28515625" style="204" customWidth="1"/>
    <col min="5" max="5" width="1.140625" style="204" customWidth="1"/>
    <col min="6" max="6" width="1.5703125" style="204" bestFit="1" customWidth="1"/>
    <col min="7" max="7" width="3.5703125" style="204" customWidth="1"/>
    <col min="8" max="8" width="25" style="204" customWidth="1"/>
    <col min="9" max="9" width="3.42578125" style="204" customWidth="1"/>
    <col min="10" max="10" width="12.5703125" style="204" customWidth="1"/>
    <col min="11" max="11" width="6.42578125" style="204" customWidth="1"/>
    <col min="12" max="12" width="8.85546875" style="204" customWidth="1"/>
    <col min="13" max="13" width="3.7109375" style="204" customWidth="1"/>
    <col min="14" max="14" width="9.7109375" style="204" customWidth="1"/>
    <col min="15" max="15" width="16.85546875" style="204" customWidth="1"/>
    <col min="16" max="16" width="1.28515625" style="204" customWidth="1"/>
    <col min="17" max="17" width="14" style="42" bestFit="1" customWidth="1"/>
    <col min="18" max="19" width="9.140625" style="43"/>
    <col min="20" max="20" width="17.42578125" style="43" bestFit="1" customWidth="1"/>
    <col min="21" max="16384" width="9.140625" style="43"/>
  </cols>
  <sheetData>
    <row r="1" spans="1:21" ht="18.75" customHeight="1" thickTop="1" x14ac:dyDescent="0.3">
      <c r="B1" s="37"/>
      <c r="C1" s="38"/>
      <c r="D1" s="38"/>
      <c r="E1" s="38"/>
      <c r="F1" s="39"/>
      <c r="G1" s="39"/>
      <c r="H1" s="40" t="str">
        <f>IF(M10="x","LAPORAN PENGGUNAAN DANA PETTY CASH - LPD",IF(I10="x","LAPORAN PENGGUNAAN DANA PETTY CASH - LPD",IF(G10="x","FORM PENGAJUAN DANA PETTY CASH - FPD","FORM PENGAJUAN DANA PETTY CASH - FPD")))</f>
        <v>LAPORAN PENGGUNAAN DANA PETTY CASH - LPD</v>
      </c>
      <c r="I1" s="40"/>
      <c r="J1" s="40"/>
      <c r="K1" s="40"/>
      <c r="L1" s="40"/>
      <c r="M1" s="40"/>
      <c r="N1" s="40"/>
      <c r="O1" s="40"/>
      <c r="P1" s="41"/>
      <c r="R1" s="42"/>
      <c r="S1" s="42"/>
      <c r="T1" s="42"/>
      <c r="U1" s="42"/>
    </row>
    <row r="2" spans="1:21" ht="6" customHeight="1" x14ac:dyDescent="0.25">
      <c r="B2" s="44"/>
      <c r="C2" s="45"/>
      <c r="D2" s="45"/>
      <c r="E2" s="45"/>
      <c r="F2" s="46"/>
      <c r="G2" s="46"/>
      <c r="H2" s="47"/>
      <c r="I2" s="47"/>
      <c r="J2" s="47"/>
      <c r="K2" s="47"/>
      <c r="L2" s="47"/>
      <c r="M2" s="47"/>
      <c r="N2" s="47"/>
      <c r="O2" s="47"/>
      <c r="P2" s="48"/>
      <c r="R2" s="42"/>
      <c r="S2" s="42"/>
      <c r="T2" s="42"/>
      <c r="U2" s="42"/>
    </row>
    <row r="3" spans="1:21" x14ac:dyDescent="0.25">
      <c r="B3" s="44"/>
      <c r="C3" s="45"/>
      <c r="D3" s="45"/>
      <c r="E3" s="45"/>
      <c r="F3" s="45"/>
      <c r="G3" s="45"/>
      <c r="H3" s="49" t="str">
        <f>"No. "&amp;IF(M10="X","LPD",IF(I10="x","LPD",IF(G10="x","FPD")))&amp;" / INAURA - "&amp;G6&amp;" - "&amp;G8&amp;"/"</f>
        <v>No. LPD / INAURA - Sales &amp; Marketing - Staff/</v>
      </c>
      <c r="I3" s="49"/>
      <c r="J3" s="49"/>
      <c r="K3" s="49"/>
      <c r="L3" s="49"/>
      <c r="M3" s="50">
        <v>1</v>
      </c>
      <c r="N3" s="50"/>
      <c r="O3" s="51" t="str">
        <f>UPPER(G5)</f>
        <v>KANTOR PUSAT</v>
      </c>
      <c r="P3" s="48"/>
      <c r="R3" s="42"/>
      <c r="S3" s="42"/>
      <c r="T3" s="42"/>
      <c r="U3" s="42"/>
    </row>
    <row r="4" spans="1:21" ht="15.75" thickBot="1" x14ac:dyDescent="0.3">
      <c r="B4" s="44"/>
      <c r="C4" s="45"/>
      <c r="D4" s="45"/>
      <c r="E4" s="45"/>
      <c r="F4" s="52"/>
      <c r="G4" s="45"/>
      <c r="H4" s="45"/>
      <c r="I4" s="45"/>
      <c r="J4" s="45"/>
      <c r="K4" s="45"/>
      <c r="L4" s="45"/>
      <c r="M4" s="45"/>
      <c r="N4" s="53" t="s">
        <v>0</v>
      </c>
      <c r="O4" s="54">
        <v>45575</v>
      </c>
      <c r="P4" s="48"/>
      <c r="R4" s="42"/>
      <c r="S4" s="42"/>
      <c r="T4" s="42"/>
      <c r="U4" s="42"/>
    </row>
    <row r="5" spans="1:21" ht="16.5" thickTop="1" thickBot="1" x14ac:dyDescent="0.3">
      <c r="B5" s="44"/>
      <c r="C5" s="45" t="str">
        <f>IF(O4="","","Unit Kerja")</f>
        <v>Unit Kerja</v>
      </c>
      <c r="D5" s="45"/>
      <c r="E5" s="45"/>
      <c r="F5" s="55" t="str">
        <f>IF(O4="","",":")</f>
        <v>:</v>
      </c>
      <c r="G5" s="56" t="s">
        <v>1</v>
      </c>
      <c r="H5" s="56"/>
      <c r="I5" s="56"/>
      <c r="J5" s="45"/>
      <c r="K5" s="45"/>
      <c r="L5" s="45"/>
      <c r="M5" s="49" t="str">
        <f>IF(G5="","",IF(G5="Kantor Pusat","Lokasi Gedung :","Lokasi Kerja :"))</f>
        <v>Lokasi Gedung :</v>
      </c>
      <c r="N5" s="49"/>
      <c r="O5" s="57" t="s">
        <v>40</v>
      </c>
      <c r="P5" s="48"/>
      <c r="Q5" s="58"/>
      <c r="R5" s="42"/>
      <c r="S5" s="42"/>
      <c r="T5" s="42"/>
      <c r="U5" s="42"/>
    </row>
    <row r="6" spans="1:21" ht="15.75" thickBot="1" x14ac:dyDescent="0.3">
      <c r="A6" s="59"/>
      <c r="B6" s="44"/>
      <c r="C6" s="45" t="str">
        <f>IF(O5="","","Departement")</f>
        <v>Departement</v>
      </c>
      <c r="D6" s="45"/>
      <c r="E6" s="45"/>
      <c r="F6" s="45" t="str">
        <f>IF(O5="","",":")</f>
        <v>:</v>
      </c>
      <c r="G6" s="60" t="s">
        <v>16</v>
      </c>
      <c r="H6" s="60"/>
      <c r="I6" s="60"/>
      <c r="J6" s="45"/>
      <c r="K6" s="61"/>
      <c r="L6" s="62" t="str">
        <f>IF(G8="","","Keperluan")</f>
        <v>Keperluan</v>
      </c>
      <c r="M6" s="62" t="str">
        <f>IF(G8="","",":")</f>
        <v>:</v>
      </c>
      <c r="N6" s="63"/>
      <c r="O6" s="64" t="str">
        <f>IF(G10="-","",IF(G10="x",IF(O4="","Ketikan Tanggal STPD","")))</f>
        <v/>
      </c>
      <c r="P6" s="48"/>
      <c r="Q6" s="58"/>
      <c r="R6" s="42"/>
      <c r="S6" s="42"/>
      <c r="T6" s="42"/>
      <c r="U6" s="42"/>
    </row>
    <row r="7" spans="1:21" ht="15.75" thickBot="1" x14ac:dyDescent="0.3">
      <c r="B7" s="44"/>
      <c r="C7" s="45" t="str">
        <f>IF(G6="","","Nama Karyawan")</f>
        <v>Nama Karyawan</v>
      </c>
      <c r="D7" s="45"/>
      <c r="E7" s="45"/>
      <c r="F7" s="45" t="str">
        <f>IF(G6="","",":")</f>
        <v>:</v>
      </c>
      <c r="G7" s="60" t="s">
        <v>41</v>
      </c>
      <c r="H7" s="60"/>
      <c r="I7" s="60"/>
      <c r="J7" s="45"/>
      <c r="K7" s="45"/>
      <c r="L7" s="65" t="s">
        <v>45</v>
      </c>
      <c r="M7" s="65"/>
      <c r="N7" s="65"/>
      <c r="O7" s="65"/>
      <c r="P7" s="48"/>
      <c r="Q7" s="66" t="str">
        <f>IF(G8="Manager",IF(G6=A51,"Manager'",IF(G6=A52,"Manager'",IF(G6=A53,"Manager'",IF(G6=A54,"Manager'",IF(G6=A55,"Manager'",IF(G6=A56,"Manager'",IF(G6=A57,"Manager'","Manager"))))))),"")</f>
        <v/>
      </c>
      <c r="R7" s="67"/>
      <c r="S7" s="42"/>
      <c r="T7" s="42"/>
      <c r="U7" s="42"/>
    </row>
    <row r="8" spans="1:21" x14ac:dyDescent="0.25">
      <c r="B8" s="44"/>
      <c r="C8" s="45" t="str">
        <f>IF(G7="","","Jabatan")</f>
        <v>Jabatan</v>
      </c>
      <c r="D8" s="45"/>
      <c r="E8" s="45"/>
      <c r="F8" s="45" t="str">
        <f>IF(G7="","",":")</f>
        <v>:</v>
      </c>
      <c r="G8" s="68" t="s">
        <v>3</v>
      </c>
      <c r="H8" s="68"/>
      <c r="I8" s="68"/>
      <c r="J8" s="45"/>
      <c r="K8" s="45"/>
      <c r="L8" s="65"/>
      <c r="M8" s="65"/>
      <c r="N8" s="65"/>
      <c r="O8" s="65"/>
      <c r="P8" s="48"/>
      <c r="Q8" s="58"/>
      <c r="R8" s="67"/>
      <c r="S8" s="42"/>
      <c r="T8" s="42"/>
      <c r="U8" s="42"/>
    </row>
    <row r="9" spans="1:21" ht="5.25" customHeight="1" x14ac:dyDescent="0.25">
      <c r="B9" s="44"/>
      <c r="C9" s="45"/>
      <c r="D9" s="45"/>
      <c r="E9" s="45"/>
      <c r="F9" s="45"/>
      <c r="G9" s="45"/>
      <c r="H9" s="45"/>
      <c r="I9" s="45"/>
      <c r="J9" s="45"/>
      <c r="K9" s="45"/>
      <c r="L9" s="45"/>
      <c r="M9" s="45"/>
      <c r="N9" s="45"/>
      <c r="O9" s="45"/>
      <c r="P9" s="48"/>
      <c r="Q9" s="58"/>
      <c r="R9" s="67"/>
      <c r="S9" s="42"/>
      <c r="T9" s="42"/>
      <c r="U9" s="42"/>
    </row>
    <row r="10" spans="1:21" ht="15.75" thickBot="1" x14ac:dyDescent="0.3">
      <c r="B10" s="44"/>
      <c r="C10" s="45" t="str">
        <f>IF(L7="","","Permohonan")</f>
        <v>Permohonan</v>
      </c>
      <c r="D10" s="45"/>
      <c r="E10" s="45"/>
      <c r="F10" s="45" t="str">
        <f>IF(L7="","",":")</f>
        <v>:</v>
      </c>
      <c r="G10" s="69" t="s">
        <v>5</v>
      </c>
      <c r="H10" s="70" t="str">
        <f>IF(L7="",""," Uang Muka")</f>
        <v xml:space="preserve"> Uang Muka</v>
      </c>
      <c r="I10" s="69" t="s">
        <v>5</v>
      </c>
      <c r="J10" s="71" t="str">
        <f>IF(G10="-",""," Realisasi Biaya")</f>
        <v xml:space="preserve"> Realisasi Biaya</v>
      </c>
      <c r="K10" s="72"/>
      <c r="L10" s="61"/>
      <c r="M10" s="69" t="s">
        <v>4</v>
      </c>
      <c r="N10" s="71" t="str">
        <f>IF(L7="",""," Klaim Biaya/Pembayaran")</f>
        <v xml:space="preserve"> Klaim Biaya/Pembayaran</v>
      </c>
      <c r="O10" s="73"/>
      <c r="P10" s="48"/>
      <c r="Q10" s="58"/>
      <c r="R10" s="45" t="str">
        <f>IF(P10="","",IF(V1="X","Uang Muka",""))</f>
        <v/>
      </c>
      <c r="S10" s="42"/>
      <c r="T10" s="42"/>
      <c r="U10" s="42"/>
    </row>
    <row r="11" spans="1:21" ht="21.75" customHeight="1" thickTop="1" x14ac:dyDescent="0.25">
      <c r="B11" s="44"/>
      <c r="C11" s="74" t="s">
        <v>6</v>
      </c>
      <c r="D11" s="74"/>
      <c r="E11" s="74"/>
      <c r="F11" s="74"/>
      <c r="G11" s="74"/>
      <c r="H11" s="74"/>
      <c r="I11" s="74"/>
      <c r="J11" s="74"/>
      <c r="K11" s="75"/>
      <c r="L11" s="61"/>
      <c r="M11" s="74" t="s">
        <v>28</v>
      </c>
      <c r="N11" s="74"/>
      <c r="O11" s="74"/>
      <c r="P11" s="48"/>
      <c r="Q11" s="58"/>
      <c r="R11" s="67"/>
      <c r="S11" s="42"/>
      <c r="T11" s="42"/>
      <c r="U11" s="42"/>
    </row>
    <row r="12" spans="1:21" ht="1.5" customHeight="1" x14ac:dyDescent="0.25">
      <c r="B12" s="44"/>
      <c r="C12" s="75"/>
      <c r="D12" s="75"/>
      <c r="E12" s="75"/>
      <c r="F12" s="75"/>
      <c r="G12" s="75"/>
      <c r="H12" s="75"/>
      <c r="I12" s="75"/>
      <c r="J12" s="75"/>
      <c r="K12" s="75"/>
      <c r="L12" s="61"/>
      <c r="M12" s="76"/>
      <c r="N12" s="76"/>
      <c r="O12" s="76"/>
      <c r="P12" s="48"/>
      <c r="Q12" s="58"/>
      <c r="R12" s="67"/>
      <c r="S12" s="42"/>
      <c r="T12" s="42"/>
      <c r="U12" s="42"/>
    </row>
    <row r="13" spans="1:21" s="86" customFormat="1" ht="15.75" x14ac:dyDescent="0.25">
      <c r="A13" s="77"/>
      <c r="B13" s="78"/>
      <c r="C13" s="79" t="str">
        <f>IF(M10="x","Realisasi Penggunaan Dana (Klaim Biaya)",IF(I10="x","Jumlah Pengajuan Dana Sebelumnya",IF(G10="x","Permohonan Pengajuan Biaya Dimuka","")))</f>
        <v>Jumlah Pengajuan Dana Sebelumnya</v>
      </c>
      <c r="D13" s="79"/>
      <c r="E13" s="79"/>
      <c r="F13" s="79"/>
      <c r="G13" s="79"/>
      <c r="H13" s="79"/>
      <c r="I13" s="79"/>
      <c r="J13" s="79"/>
      <c r="K13" s="80"/>
      <c r="L13" s="80"/>
      <c r="M13" s="81"/>
      <c r="N13" s="81"/>
      <c r="O13" s="81"/>
      <c r="P13" s="82"/>
      <c r="Q13" s="83"/>
      <c r="R13" s="84"/>
      <c r="S13" s="85"/>
      <c r="T13" s="85"/>
      <c r="U13" s="85"/>
    </row>
    <row r="14" spans="1:21" ht="15.75" thickBot="1" x14ac:dyDescent="0.3">
      <c r="B14" s="44"/>
      <c r="C14" s="87">
        <f>IF(C13="Permohonan Pengajuan Biaya Dimuka",O4,IF(C13="Jumlah Pengajuan Dana Sebelumnya",O4,""))</f>
        <v>45575</v>
      </c>
      <c r="D14" s="87"/>
      <c r="E14" s="87"/>
      <c r="F14" s="45"/>
      <c r="G14" s="88"/>
      <c r="H14" s="88"/>
      <c r="I14" s="88"/>
      <c r="J14" s="88"/>
      <c r="K14" s="88"/>
      <c r="L14" s="88"/>
      <c r="M14" s="49" t="str">
        <f>IF(M10="X","Bank :",IF(G10="x","Bank",""))</f>
        <v>Bank</v>
      </c>
      <c r="N14" s="49"/>
      <c r="O14" s="89" t="s">
        <v>27</v>
      </c>
      <c r="P14" s="48"/>
      <c r="Q14" s="58"/>
      <c r="R14" s="67"/>
      <c r="S14" s="42"/>
      <c r="T14" s="42"/>
      <c r="U14" s="42"/>
    </row>
    <row r="15" spans="1:21" ht="15.75" thickTop="1" x14ac:dyDescent="0.25">
      <c r="B15" s="44"/>
      <c r="C15" s="45" t="str">
        <f>IF(C14="","","Jumlah Uang Muka")</f>
        <v>Jumlah Uang Muka</v>
      </c>
      <c r="D15" s="45"/>
      <c r="E15" s="45"/>
      <c r="F15" s="45" t="str">
        <f>IF(C15="","",":")</f>
        <v>:</v>
      </c>
      <c r="G15" s="32">
        <f>IF(C15="","",SUM(M24:N28))</f>
        <v>275000</v>
      </c>
      <c r="H15" s="32"/>
      <c r="I15" s="90" t="str">
        <f>IF(C15="","","Cara Bayar :")</f>
        <v>Cara Bayar :</v>
      </c>
      <c r="J15" s="90"/>
      <c r="K15" s="91" t="str">
        <f>IF(C15="","","Transfer / Cash")</f>
        <v>Transfer / Cash</v>
      </c>
      <c r="L15" s="91"/>
      <c r="M15" s="49" t="str">
        <f>IF(M14="","","No.Rekening :")</f>
        <v>No.Rekening :</v>
      </c>
      <c r="N15" s="49"/>
      <c r="O15" s="92" t="s">
        <v>42</v>
      </c>
      <c r="P15" s="48"/>
      <c r="Q15" s="93">
        <f>IF(G15="",IF(I10="x",2,1),2)</f>
        <v>2</v>
      </c>
      <c r="R15" s="67"/>
      <c r="S15" s="42"/>
      <c r="T15" s="42"/>
      <c r="U15" s="42"/>
    </row>
    <row r="16" spans="1:21" s="86" customFormat="1" ht="15.75" x14ac:dyDescent="0.25">
      <c r="A16" s="77"/>
      <c r="B16" s="78"/>
      <c r="C16" s="79" t="str">
        <f>IF(M10="x","Realisasi Penggunaan Dana (Klaim Biaya)",IF(G10="-","",IF(I10="x","Realiasi Penggunaan Dana (Uang Muka)","")))</f>
        <v>Realiasi Penggunaan Dana (Uang Muka)</v>
      </c>
      <c r="D16" s="79"/>
      <c r="E16" s="79"/>
      <c r="F16" s="79"/>
      <c r="G16" s="79"/>
      <c r="H16" s="79"/>
      <c r="I16" s="79"/>
      <c r="J16" s="79"/>
      <c r="K16" s="94"/>
      <c r="L16" s="94"/>
      <c r="M16" s="94"/>
      <c r="N16" s="94"/>
      <c r="O16" s="94"/>
      <c r="P16" s="82"/>
      <c r="Q16" s="83"/>
      <c r="R16" s="84"/>
      <c r="S16" s="85"/>
      <c r="T16" s="85"/>
      <c r="U16" s="85"/>
    </row>
    <row r="17" spans="1:21" x14ac:dyDescent="0.25">
      <c r="B17" s="44"/>
      <c r="C17" s="87">
        <f ca="1">IF(C16="","",NOW())</f>
        <v>45565.56587071759</v>
      </c>
      <c r="D17" s="87"/>
      <c r="E17" s="87"/>
      <c r="F17" s="45"/>
      <c r="G17" s="73"/>
      <c r="H17" s="73"/>
      <c r="I17" s="73"/>
      <c r="J17" s="73"/>
      <c r="K17" s="73"/>
      <c r="L17" s="73"/>
      <c r="M17" s="49" t="str">
        <f>IF(C18="Pas","",IF(M10="x","Bank :",IF(I10="x","Bank :",IF(G10="-","",""))))</f>
        <v>Bank :</v>
      </c>
      <c r="N17" s="49"/>
      <c r="O17" s="95" t="str">
        <f>IF(C18="","",IF(G18=0,"",IF(C18="Kelebihan Uang Muka",IF(G5=E42,"Mandiri","Mandiri"),IF(C18="Jumlah Klaim",O14,O14))))</f>
        <v>BRI</v>
      </c>
      <c r="P17" s="48"/>
      <c r="Q17" s="58"/>
      <c r="R17" s="67"/>
      <c r="S17" s="42"/>
      <c r="T17" s="42"/>
      <c r="U17" s="42"/>
    </row>
    <row r="18" spans="1:21" x14ac:dyDescent="0.25">
      <c r="B18" s="44"/>
      <c r="C18" s="96" t="str">
        <f>IF(M10="x","Jumlah Klaim",IF(G10="X",IF(I10="X",IF(Q18&lt;0,"Kekurangan Uang Muka",IF(Q18=0,"Pas","Kelebihan Uang Muka")),""),""))</f>
        <v>Kekurangan Uang Muka</v>
      </c>
      <c r="D18" s="96"/>
      <c r="E18" s="96"/>
      <c r="F18" s="95" t="str">
        <f>IF(C18="","",":")</f>
        <v>:</v>
      </c>
      <c r="G18" s="97">
        <f>IF(C18="","",Q18)</f>
        <v>-20000</v>
      </c>
      <c r="H18" s="97"/>
      <c r="I18" s="98" t="str">
        <f>IF(C18="","",IF(C18="Pas","",IF(C18="Kelebihan Uang muka","Setor Melalui :","Cara Bayar :")))</f>
        <v>Cara Bayar :</v>
      </c>
      <c r="J18" s="98"/>
      <c r="K18" s="31" t="str">
        <f>IF(I18="","","Transfer / Cash")</f>
        <v>Transfer / Cash</v>
      </c>
      <c r="L18" s="31"/>
      <c r="M18" s="98" t="str">
        <f>IF(M17="","","No.Rekening :")</f>
        <v>No.Rekening :</v>
      </c>
      <c r="N18" s="98"/>
      <c r="O18" s="99" t="str">
        <f>IF(C18="","",IF(G18=0,"",IF(C18="Kelebihan Uang Muka",IF(G5=E42,"156 00233 77510","156 00233 77510"),IF(C18="Jumlah Klaim",O15,O15))))</f>
        <v>12542465236</v>
      </c>
      <c r="P18" s="48"/>
      <c r="Q18" s="100">
        <f>IF(Q15=2,M29-O29,O29)</f>
        <v>-20000</v>
      </c>
      <c r="R18" s="67"/>
      <c r="S18" s="42"/>
      <c r="T18" s="42"/>
      <c r="U18" s="42"/>
    </row>
    <row r="19" spans="1:21" x14ac:dyDescent="0.25">
      <c r="B19" s="44"/>
      <c r="C19" s="95" t="str">
        <f>IF(C18="","","Terbilang")</f>
        <v>Terbilang</v>
      </c>
      <c r="D19" s="95"/>
      <c r="E19" s="95"/>
      <c r="F19" s="95" t="str">
        <f>IF(C19="","",":")</f>
        <v>:</v>
      </c>
      <c r="G19" s="101" t="str">
        <f>IF(C18="","",IF(G18="","",PROPER(IF(G18=0,"nol",IF(G18&lt;0,"minus ","")&amp;SUBSTITUTE(TRIM(SUBSTITUTE(SUBSTITUTE(SUBSTITUTE(SUBSTITUTE(SUBSTITUTE(SUBSTITUTE(SUBSTITUTE(SUBSTITUTE(SUBSTITUTE(SUBSTITUTE(SUBSTITUTE(SUBSTITUTE(SUBSTITUTE(SUBSTITUTE(SUBSTITUTE(SUBSTITUTE(SUBSTITUTE(SUBSTITUTE(SUBSTITUTE(SUBSTITUTE(SUBSTITUTE(SUBSTITUTE(SUBSTITUTE(SUBSTITUTE(IF(--MID(TEXT(ABS(G18),"000000000000000"),1,3)=0,"",MID(TEXT(ABS(G18),"000000000000000"),1,1)&amp;" ratus "&amp;MID(TEXT(ABS(G18),"000000000000000"),2,1)&amp;" puluh "&amp;MID(TEXT(ABS(G18),"000000000000000"),3,1)&amp;" trilyun ")&amp;IF(--MID(TEXT(ABS(G18),"000000000000000"),4,3)=0,"",MID(TEXT(ABS(G18),"000000000000000"),4,1)&amp;" ratus "&amp;MID(TEXT(ABS(G18),"000000000000000"),5,1)&amp;" puluh "&amp;MID(TEXT(ABS(G18),"000000000000000"),6,1)&amp;" milyar ")&amp;IF(--MID(TEXT(ABS(G18),"000000000000000"),7,3)=0,"",MID(TEXT(ABS(G18),"000000000000000"),7,1)&amp;" ratus "&amp;MID(TEXT(ABS(G18),"000000000000000"),8,1)&amp;" puluh "&amp;MID(TEXT(ABS(G18),"000000000000000"),9,1)&amp;" juta ")&amp;IF(--MID(TEXT(ABS(G18),"000000000000000"),10,3)=0,"",IF(--MID(TEXT(ABS(G18),"000000000000000"),10,3)=1,"*",MID(TEXT(ABS(G18),"000000000000000"),10,1)&amp;" ratus "&amp;MID(TEXT(ABS(G18),"000000000000000"),11,1)&amp;" puluh ")&amp;MID(TEXT(ABS(G18),"000000000000000"),12,1)&amp;" ribu ")&amp;IF(--MID(TEXT(ABS(G18),"000000000000000"),13,3)=0,"",MID(TEXT(ABS(G18),"000000000000000"),13,1)&amp;" ratus "&amp;MID(TEXT(ABS(G18),"000000000000000"),14,1)&amp;" puluh "&amp;MID(TEXT(ABS(G18),"000000000000000"),15,1)),1,"satu"),2,"dua"),3,"tiga"),4,"empat"),5,"lima"),6,"enam"),7,"tujuh"),8,"delapan"),9,"sembilan"),"0 ratus",""),"0 puluh",""),"satu puluh 0","sepuluh"),"satu puluh satu","sebelas"),"satu puluh dua","duabelas"),"satu puluh tiga","tigabelas"),"satu puluh empat","empatbelas"),"satu puluh lima","limabelas"),"satu puluh enam","enambelas"),"satu puluh tujuh","tujuhbelas"),"satu puluh delapan","delapanbelas"),"satu puluh sembilan","sembilanbelas"),"satu ratus","seratus"),"*satu ribu","seribu"),0,""))," "," "))&amp;" rupiah")))</f>
        <v>Minus Dua Puluh Ribu Rupiah</v>
      </c>
      <c r="H19" s="101"/>
      <c r="I19" s="101"/>
      <c r="J19" s="101"/>
      <c r="K19" s="101"/>
      <c r="L19" s="101"/>
      <c r="M19" s="101"/>
      <c r="N19" s="101"/>
      <c r="O19" s="101"/>
      <c r="P19" s="48"/>
      <c r="Q19" s="102"/>
      <c r="R19" s="67"/>
      <c r="S19" s="42"/>
      <c r="T19" s="42"/>
      <c r="U19" s="42"/>
    </row>
    <row r="20" spans="1:21" ht="3" customHeight="1" x14ac:dyDescent="0.25">
      <c r="B20" s="44"/>
      <c r="C20" s="45"/>
      <c r="D20" s="45"/>
      <c r="E20" s="45"/>
      <c r="F20" s="45"/>
      <c r="G20" s="103"/>
      <c r="H20" s="103"/>
      <c r="I20" s="103"/>
      <c r="J20" s="103"/>
      <c r="K20" s="103"/>
      <c r="L20" s="103"/>
      <c r="M20" s="103"/>
      <c r="N20" s="103"/>
      <c r="O20" s="103"/>
      <c r="P20" s="48"/>
      <c r="Q20" s="104"/>
      <c r="R20" s="67"/>
      <c r="S20" s="42"/>
      <c r="T20" s="42"/>
      <c r="U20" s="42"/>
    </row>
    <row r="21" spans="1:21" s="86" customFormat="1" ht="15.75" x14ac:dyDescent="0.25">
      <c r="A21" s="77"/>
      <c r="B21" s="78"/>
      <c r="C21" s="105" t="str">
        <f>IF(L7="-","","Tabel Detail Perhitungan :")</f>
        <v>Tabel Detail Perhitungan :</v>
      </c>
      <c r="D21" s="105"/>
      <c r="E21" s="105"/>
      <c r="F21" s="106"/>
      <c r="G21" s="107"/>
      <c r="H21" s="108" t="s">
        <v>39</v>
      </c>
      <c r="I21" s="108"/>
      <c r="J21" s="108"/>
      <c r="K21" s="108"/>
      <c r="L21" s="109"/>
      <c r="M21" s="110"/>
      <c r="N21" s="110"/>
      <c r="O21" s="111"/>
      <c r="P21" s="82"/>
      <c r="Q21" s="83"/>
      <c r="R21" s="84"/>
      <c r="S21" s="85"/>
      <c r="T21" s="85"/>
      <c r="U21" s="85"/>
    </row>
    <row r="22" spans="1:21" s="120" customFormat="1" ht="15.75" thickBot="1" x14ac:dyDescent="0.3">
      <c r="A22" s="112"/>
      <c r="B22" s="113"/>
      <c r="C22" s="114" t="str">
        <f>IF(G10="x","No.",IF(I10="x","No.",IF(M10="x","No.","")))</f>
        <v>No.</v>
      </c>
      <c r="D22" s="114" t="str">
        <f>IF(I10="x","Tanggal Nota",IF(G10="x","",IF(M10="x","Tanggal Nota","")))</f>
        <v>Tanggal Nota</v>
      </c>
      <c r="E22" s="115" t="str">
        <f>IF(G10="x","Keterangan",IF(I10="x","Keterangan",IF(M10="x","Keterangan","")))</f>
        <v>Keterangan</v>
      </c>
      <c r="F22" s="115"/>
      <c r="G22" s="115"/>
      <c r="H22" s="115"/>
      <c r="I22" s="115"/>
      <c r="J22" s="115"/>
      <c r="K22" s="115"/>
      <c r="L22" s="114" t="str">
        <f>IF(I10="x","No. Bukti",IF(G10="x","",IF(M10="x","No. Bukti","")))</f>
        <v>No. Bukti</v>
      </c>
      <c r="M22" s="116" t="str">
        <f>IF(I10="x","",IF(G10="x","Total Pengajuan",IF(M10="x","","")))</f>
        <v/>
      </c>
      <c r="N22" s="116"/>
      <c r="O22" s="117" t="str">
        <f>IF(I10="x","Total Realisasi",IF(G10="x","",IF(M10="x","Total Klaim","")))</f>
        <v>Total Realisasi</v>
      </c>
      <c r="P22" s="118"/>
      <c r="Q22" s="112"/>
      <c r="R22" s="119"/>
      <c r="S22" s="119"/>
      <c r="T22" s="119"/>
      <c r="U22" s="119"/>
    </row>
    <row r="23" spans="1:21" ht="3.75" customHeight="1" x14ac:dyDescent="0.25">
      <c r="B23" s="44"/>
      <c r="C23" s="121"/>
      <c r="D23" s="121"/>
      <c r="E23" s="122"/>
      <c r="F23" s="122"/>
      <c r="G23" s="122"/>
      <c r="H23" s="122"/>
      <c r="I23" s="122"/>
      <c r="J23" s="122"/>
      <c r="K23" s="122"/>
      <c r="L23" s="122"/>
      <c r="M23" s="123"/>
      <c r="N23" s="124"/>
      <c r="O23" s="124"/>
      <c r="P23" s="48"/>
      <c r="Q23" s="58"/>
      <c r="R23" s="42"/>
      <c r="S23" s="42"/>
      <c r="T23" s="42"/>
      <c r="U23" s="42"/>
    </row>
    <row r="24" spans="1:21" ht="15.75" thickBot="1" x14ac:dyDescent="0.3">
      <c r="B24" s="44"/>
      <c r="C24" s="125">
        <f>IF(E24&lt;&gt;"",COUNTA($E$24:E24),"")</f>
        <v>1</v>
      </c>
      <c r="D24" s="126">
        <v>45566</v>
      </c>
      <c r="E24" s="127" t="s">
        <v>43</v>
      </c>
      <c r="F24" s="128"/>
      <c r="G24" s="128"/>
      <c r="H24" s="128"/>
      <c r="I24" s="128"/>
      <c r="J24" s="128"/>
      <c r="K24" s="129"/>
      <c r="L24" s="205">
        <v>1</v>
      </c>
      <c r="M24" s="131">
        <v>250000</v>
      </c>
      <c r="N24" s="132"/>
      <c r="O24" s="133">
        <v>250000</v>
      </c>
      <c r="P24" s="48"/>
      <c r="Q24" s="104"/>
      <c r="R24" s="42"/>
      <c r="S24" s="42"/>
      <c r="T24" s="42"/>
      <c r="U24" s="42"/>
    </row>
    <row r="25" spans="1:21" ht="15.75" thickBot="1" x14ac:dyDescent="0.3">
      <c r="B25" s="44"/>
      <c r="C25" s="125">
        <f>IF(E25&lt;&gt;"",COUNTA($E$24:E25),"")</f>
        <v>2</v>
      </c>
      <c r="D25" s="126" t="s">
        <v>46</v>
      </c>
      <c r="E25" s="134" t="s">
        <v>44</v>
      </c>
      <c r="F25" s="135"/>
      <c r="G25" s="135"/>
      <c r="H25" s="135"/>
      <c r="I25" s="135"/>
      <c r="J25" s="135"/>
      <c r="K25" s="136"/>
      <c r="L25" s="205" t="s">
        <v>47</v>
      </c>
      <c r="M25" s="131">
        <v>25000</v>
      </c>
      <c r="N25" s="132"/>
      <c r="O25" s="133">
        <v>45000</v>
      </c>
      <c r="P25" s="48"/>
      <c r="Q25" s="58"/>
      <c r="R25" s="42"/>
      <c r="S25" s="42"/>
      <c r="T25" s="42"/>
      <c r="U25" s="42"/>
    </row>
    <row r="26" spans="1:21" ht="15.75" thickBot="1" x14ac:dyDescent="0.3">
      <c r="B26" s="44"/>
      <c r="C26" s="125" t="str">
        <f>IF(E26&lt;&gt;"",COUNTA($E$24:E26),"")</f>
        <v/>
      </c>
      <c r="D26" s="126"/>
      <c r="E26" s="134"/>
      <c r="F26" s="135"/>
      <c r="G26" s="135"/>
      <c r="H26" s="135"/>
      <c r="I26" s="135"/>
      <c r="J26" s="135"/>
      <c r="K26" s="136"/>
      <c r="L26" s="205"/>
      <c r="M26" s="131"/>
      <c r="N26" s="132"/>
      <c r="O26" s="133"/>
      <c r="P26" s="48"/>
      <c r="Q26" s="58"/>
      <c r="R26" s="42"/>
      <c r="S26" s="42"/>
      <c r="T26" s="42"/>
      <c r="U26" s="42"/>
    </row>
    <row r="27" spans="1:21" ht="15.75" thickBot="1" x14ac:dyDescent="0.3">
      <c r="B27" s="44"/>
      <c r="C27" s="125" t="str">
        <f>IF(E27&lt;&gt;"",COUNTA($E$24:E27),"")</f>
        <v/>
      </c>
      <c r="D27" s="126"/>
      <c r="E27" s="134"/>
      <c r="F27" s="135"/>
      <c r="G27" s="135"/>
      <c r="H27" s="135"/>
      <c r="I27" s="135"/>
      <c r="J27" s="135"/>
      <c r="K27" s="136"/>
      <c r="L27" s="205"/>
      <c r="M27" s="131"/>
      <c r="N27" s="132"/>
      <c r="O27" s="133"/>
      <c r="P27" s="48"/>
      <c r="Q27" s="58"/>
      <c r="R27" s="42"/>
      <c r="S27" s="42"/>
      <c r="T27" s="42"/>
      <c r="U27" s="42"/>
    </row>
    <row r="28" spans="1:21" x14ac:dyDescent="0.25">
      <c r="B28" s="44"/>
      <c r="C28" s="125" t="str">
        <f>IF(E28&lt;&gt;"",COUNTA($E$24:E28),"")</f>
        <v/>
      </c>
      <c r="D28" s="137"/>
      <c r="E28" s="138"/>
      <c r="F28" s="139"/>
      <c r="G28" s="139"/>
      <c r="H28" s="139"/>
      <c r="I28" s="139"/>
      <c r="J28" s="139"/>
      <c r="K28" s="140"/>
      <c r="L28" s="206"/>
      <c r="M28" s="142"/>
      <c r="N28" s="143"/>
      <c r="O28" s="144"/>
      <c r="P28" s="48"/>
      <c r="Q28" s="58"/>
      <c r="R28" s="42"/>
      <c r="S28" s="42"/>
      <c r="T28" s="42"/>
      <c r="U28" s="42"/>
    </row>
    <row r="29" spans="1:21" ht="13.5" customHeight="1" thickBot="1" x14ac:dyDescent="0.3">
      <c r="B29" s="44"/>
      <c r="C29" s="115" t="str">
        <f>IF(E22="","","Total")</f>
        <v>Total</v>
      </c>
      <c r="D29" s="115"/>
      <c r="E29" s="115"/>
      <c r="F29" s="115"/>
      <c r="G29" s="115"/>
      <c r="H29" s="115"/>
      <c r="I29" s="115"/>
      <c r="J29" s="115"/>
      <c r="K29" s="115"/>
      <c r="L29" s="115"/>
      <c r="M29" s="145">
        <f>IF(M24="","",SUM(M24:N28))</f>
        <v>275000</v>
      </c>
      <c r="N29" s="145"/>
      <c r="O29" s="146">
        <f>IF(O22="","",SUM(O24:O28))</f>
        <v>295000</v>
      </c>
      <c r="P29" s="48"/>
      <c r="Q29" s="58"/>
      <c r="R29" s="42"/>
      <c r="S29" s="42"/>
      <c r="T29" s="42"/>
      <c r="U29" s="42"/>
    </row>
    <row r="30" spans="1:21" ht="3.75" customHeight="1" thickBot="1" x14ac:dyDescent="0.3">
      <c r="B30" s="44"/>
      <c r="C30" s="62"/>
      <c r="D30" s="62"/>
      <c r="E30" s="62"/>
      <c r="F30" s="147"/>
      <c r="G30" s="147"/>
      <c r="H30" s="10"/>
      <c r="I30" s="11"/>
      <c r="J30" s="11"/>
      <c r="K30" s="11"/>
      <c r="L30" s="148"/>
      <c r="M30" s="149"/>
      <c r="N30" s="12"/>
      <c r="O30" s="13"/>
      <c r="P30" s="48"/>
      <c r="R30" s="42"/>
      <c r="S30" s="42"/>
      <c r="T30" s="42"/>
      <c r="U30" s="42"/>
    </row>
    <row r="31" spans="1:21" x14ac:dyDescent="0.25">
      <c r="A31" s="150"/>
      <c r="B31" s="44"/>
      <c r="C31" s="151" t="str">
        <f>IF(M10="x","Penanggung Jawab",IF(I10="x","Penanggung jawab",IF(G10="x","Pemohon,","")))</f>
        <v>Penanggung jawab</v>
      </c>
      <c r="D31" s="152"/>
      <c r="E31" s="152"/>
      <c r="F31" s="152"/>
      <c r="G31" s="153"/>
      <c r="H31" s="152" t="str">
        <f>IF(C32="","",IF(C38="Direktur","","Disetujui,"))</f>
        <v>Disetujui,</v>
      </c>
      <c r="I31" s="152"/>
      <c r="J31" s="153"/>
      <c r="K31" s="152" t="str">
        <f>IF(C32="","",IF(C18="Pas","Diverifikasi",IF(C18="Kelebihan Uang Muka","Diterima oleh,","Dibayarkan,")))</f>
        <v>Dibayarkan,</v>
      </c>
      <c r="L31" s="152"/>
      <c r="M31" s="152"/>
      <c r="N31" s="122"/>
      <c r="O31" s="154" t="str">
        <f>IF(C32="","","Diketahui,")</f>
        <v>Diketahui,</v>
      </c>
      <c r="P31" s="155"/>
      <c r="R31" s="42"/>
      <c r="S31" s="42"/>
      <c r="T31" s="42"/>
      <c r="U31" s="42"/>
    </row>
    <row r="32" spans="1:21" x14ac:dyDescent="0.25">
      <c r="B32" s="44"/>
      <c r="C32" s="156" t="str">
        <f>IF(C31="","",G6)</f>
        <v>Sales &amp; Marketing</v>
      </c>
      <c r="D32" s="157"/>
      <c r="E32" s="157"/>
      <c r="F32" s="157"/>
      <c r="G32" s="158"/>
      <c r="H32" s="157" t="str">
        <f>IF(H31="","",IF(C38="Direktur","",IF(C32="Purchasing",IF(C38="Staff","Purchasing","BOD"),IF(C38="General Manager","BOD",IF(C38="Manager","BOD",IF(C38="Manager'","Sales &amp; Marketing",IF(C38="National Manager","Sales &amp; Marketing",C32)))))))</f>
        <v>Sales &amp; Marketing</v>
      </c>
      <c r="I32" s="157"/>
      <c r="J32" s="158"/>
      <c r="K32" s="159" t="str">
        <f>IF(C32="","","Finance &amp; Accounting")</f>
        <v>Finance &amp; Accounting</v>
      </c>
      <c r="L32" s="159"/>
      <c r="M32" s="159"/>
      <c r="N32" s="160"/>
      <c r="O32" s="161"/>
      <c r="P32" s="162"/>
      <c r="R32" s="42"/>
      <c r="S32" s="42"/>
      <c r="T32" s="42"/>
      <c r="U32" s="42"/>
    </row>
    <row r="33" spans="1:21" x14ac:dyDescent="0.25">
      <c r="B33" s="44"/>
      <c r="C33" s="163"/>
      <c r="D33" s="164"/>
      <c r="E33" s="164"/>
      <c r="F33" s="164"/>
      <c r="G33" s="165"/>
      <c r="H33" s="159"/>
      <c r="I33" s="159"/>
      <c r="J33" s="165"/>
      <c r="K33" s="159"/>
      <c r="L33" s="159"/>
      <c r="M33" s="159"/>
      <c r="N33" s="160"/>
      <c r="O33" s="161"/>
      <c r="P33" s="48"/>
      <c r="R33" s="42"/>
      <c r="S33" s="42"/>
      <c r="T33" s="42"/>
      <c r="U33" s="42"/>
    </row>
    <row r="34" spans="1:21" ht="4.5" customHeight="1" x14ac:dyDescent="0.25">
      <c r="B34" s="44"/>
      <c r="C34" s="163"/>
      <c r="D34" s="164"/>
      <c r="E34" s="164"/>
      <c r="F34" s="164"/>
      <c r="G34" s="165"/>
      <c r="H34" s="159"/>
      <c r="I34" s="159"/>
      <c r="J34" s="165"/>
      <c r="K34" s="159"/>
      <c r="L34" s="159"/>
      <c r="M34" s="159"/>
      <c r="N34" s="160"/>
      <c r="O34" s="161"/>
      <c r="P34" s="48"/>
      <c r="R34" s="42"/>
      <c r="S34" s="42"/>
      <c r="T34" s="42"/>
      <c r="U34" s="42"/>
    </row>
    <row r="35" spans="1:21" x14ac:dyDescent="0.25">
      <c r="B35" s="44"/>
      <c r="C35" s="163"/>
      <c r="D35" s="164"/>
      <c r="E35" s="164"/>
      <c r="F35" s="164"/>
      <c r="G35" s="165"/>
      <c r="H35" s="159"/>
      <c r="I35" s="159"/>
      <c r="J35" s="165"/>
      <c r="K35" s="159"/>
      <c r="L35" s="159"/>
      <c r="M35" s="159"/>
      <c r="N35" s="160"/>
      <c r="O35" s="161"/>
      <c r="P35" s="48"/>
      <c r="R35" s="42"/>
      <c r="S35" s="42"/>
      <c r="T35" s="42"/>
      <c r="U35" s="42"/>
    </row>
    <row r="36" spans="1:21" x14ac:dyDescent="0.25">
      <c r="B36" s="44"/>
      <c r="C36" s="163"/>
      <c r="D36" s="164"/>
      <c r="E36" s="164"/>
      <c r="F36" s="164"/>
      <c r="G36" s="165"/>
      <c r="H36" s="159"/>
      <c r="I36" s="159"/>
      <c r="J36" s="165"/>
      <c r="K36" s="159"/>
      <c r="L36" s="159"/>
      <c r="M36" s="159"/>
      <c r="N36" s="160"/>
      <c r="O36" s="161"/>
      <c r="P36" s="48"/>
      <c r="R36" s="42"/>
      <c r="S36" s="42"/>
      <c r="T36" s="42"/>
      <c r="U36" s="42"/>
    </row>
    <row r="37" spans="1:21" s="120" customFormat="1" x14ac:dyDescent="0.25">
      <c r="A37" s="166"/>
      <c r="B37" s="167"/>
      <c r="C37" s="168" t="str">
        <f>IF(C32="","",""&amp;("( "&amp;G7&amp;" )")&amp;"")</f>
        <v>( Andi )</v>
      </c>
      <c r="D37" s="169"/>
      <c r="E37" s="169"/>
      <c r="F37" s="169"/>
      <c r="G37" s="170"/>
      <c r="H37" s="169" t="str">
        <f>IF(C32="","",IF(C32="BOD","","(…....................)"))</f>
        <v>(…....................)</v>
      </c>
      <c r="I37" s="169"/>
      <c r="J37" s="170"/>
      <c r="K37" s="169" t="str">
        <f>IF(C32="","","(…....................)")</f>
        <v>(…....................)</v>
      </c>
      <c r="L37" s="169"/>
      <c r="M37" s="169"/>
      <c r="N37" s="160"/>
      <c r="O37" s="171" t="str">
        <f>IF(C32="","","(…....................)")</f>
        <v>(…....................)</v>
      </c>
      <c r="P37" s="172"/>
      <c r="Q37" s="119"/>
      <c r="R37" s="119"/>
      <c r="S37" s="119"/>
      <c r="T37" s="119"/>
      <c r="U37" s="119"/>
    </row>
    <row r="38" spans="1:21" ht="15.75" thickBot="1" x14ac:dyDescent="0.3">
      <c r="A38" s="67"/>
      <c r="B38" s="173"/>
      <c r="C38" s="174" t="str">
        <f>IF(C31="","",IF(Q7="",G8,Q7))</f>
        <v>Staff</v>
      </c>
      <c r="D38" s="175"/>
      <c r="E38" s="175"/>
      <c r="F38" s="175"/>
      <c r="G38" s="176"/>
      <c r="H38" s="177" t="str">
        <f>IF(H31="","",IF(C38="Direktur","",IF(C32="Purchasing",IF(C38="Staff","Supervisor","Direktur"),IF(C38="Manager'","General manager",IF(C38="Direktur","",IF(C38="General Manager","Direktur",IF(C38="Jr. Manager","Direktur",IF(C38="Manager","Direktur",IF(C38="Regional Manager","National Manager",IF(C38="Area Sales Mgr","National Manager",IF(C38="Area Sales Spv","National Manager",IF(C38="Area Sales","National Manager",IF(C38="Delivery Collector","National Manager",IF(C38="National Manager","General Manager","Manager"))))))))))))))</f>
        <v>Manager</v>
      </c>
      <c r="I38" s="177"/>
      <c r="J38" s="176"/>
      <c r="K38" s="177" t="str">
        <f>IF(C32="","","Controller ")</f>
        <v xml:space="preserve">Controller </v>
      </c>
      <c r="L38" s="177"/>
      <c r="M38" s="177"/>
      <c r="N38" s="178"/>
      <c r="O38" s="179" t="str">
        <f>IF(C32="","","Manager")</f>
        <v>Manager</v>
      </c>
      <c r="P38" s="155"/>
      <c r="R38" s="42"/>
      <c r="S38" s="42"/>
      <c r="T38" s="42"/>
      <c r="U38" s="42"/>
    </row>
    <row r="39" spans="1:21" ht="6.75" customHeight="1" thickBot="1" x14ac:dyDescent="0.3">
      <c r="A39" s="36" t="s">
        <v>4</v>
      </c>
      <c r="B39" s="180"/>
      <c r="C39" s="181"/>
      <c r="D39" s="181"/>
      <c r="E39" s="181"/>
      <c r="F39" s="182"/>
      <c r="G39" s="182"/>
      <c r="H39" s="182"/>
      <c r="I39" s="182"/>
      <c r="J39" s="182"/>
      <c r="K39" s="182"/>
      <c r="L39" s="183"/>
      <c r="M39" s="183"/>
      <c r="N39" s="183"/>
      <c r="O39" s="183"/>
      <c r="P39" s="184"/>
      <c r="R39" s="42"/>
      <c r="S39" s="42"/>
      <c r="T39" s="42"/>
      <c r="U39" s="42"/>
    </row>
    <row r="40" spans="1:21" ht="6.75" customHeight="1" thickTop="1" x14ac:dyDescent="0.25">
      <c r="B40" s="185"/>
      <c r="C40" s="185"/>
      <c r="D40" s="185"/>
      <c r="E40" s="185"/>
      <c r="F40" s="186"/>
      <c r="G40" s="186"/>
      <c r="H40" s="186"/>
      <c r="I40" s="186"/>
      <c r="J40" s="186"/>
      <c r="K40" s="186"/>
      <c r="L40" s="38"/>
      <c r="M40" s="38"/>
      <c r="N40" s="38"/>
      <c r="O40" s="38"/>
      <c r="P40" s="38"/>
      <c r="R40" s="42"/>
      <c r="S40" s="42"/>
      <c r="T40" s="42"/>
      <c r="U40" s="42"/>
    </row>
    <row r="41" spans="1:21" s="42" customFormat="1" x14ac:dyDescent="0.25">
      <c r="A41" s="36" t="s">
        <v>8</v>
      </c>
      <c r="B41" s="187"/>
      <c r="C41" s="187"/>
      <c r="D41" s="187"/>
      <c r="E41" s="188"/>
      <c r="F41" s="187"/>
      <c r="G41" s="187"/>
      <c r="H41" s="187"/>
      <c r="I41" s="187"/>
      <c r="J41" s="189"/>
      <c r="K41" s="189"/>
      <c r="L41" s="189"/>
      <c r="M41" s="189"/>
      <c r="N41" s="189"/>
      <c r="O41" s="189"/>
      <c r="P41" s="189"/>
    </row>
    <row r="42" spans="1:21" s="42" customFormat="1" x14ac:dyDescent="0.25">
      <c r="A42" s="36" t="s">
        <v>9</v>
      </c>
      <c r="B42" s="36"/>
      <c r="C42" s="36"/>
      <c r="D42" s="36"/>
      <c r="E42" s="36" t="s">
        <v>1</v>
      </c>
      <c r="F42" s="36"/>
      <c r="G42" s="36"/>
      <c r="H42" s="36"/>
      <c r="I42" s="36"/>
      <c r="J42" s="67"/>
      <c r="K42" s="67"/>
      <c r="L42" s="67"/>
      <c r="M42" s="67"/>
      <c r="N42" s="67"/>
      <c r="O42" s="67"/>
      <c r="P42" s="67"/>
    </row>
    <row r="43" spans="1:21" s="42" customFormat="1" x14ac:dyDescent="0.25">
      <c r="A43" s="190" t="s">
        <v>4</v>
      </c>
      <c r="B43" s="190"/>
      <c r="C43" s="191"/>
      <c r="D43" s="192"/>
      <c r="E43" s="192" t="s">
        <v>10</v>
      </c>
      <c r="F43" s="36"/>
      <c r="G43" s="36"/>
      <c r="H43" s="36"/>
      <c r="I43" s="36"/>
      <c r="J43" s="67"/>
      <c r="K43" s="67"/>
      <c r="L43" s="67"/>
      <c r="M43" s="67"/>
      <c r="N43" s="67"/>
      <c r="O43" s="67"/>
      <c r="P43" s="67"/>
    </row>
    <row r="44" spans="1:21" s="42" customFormat="1" x14ac:dyDescent="0.25">
      <c r="A44" s="190" t="s">
        <v>5</v>
      </c>
      <c r="B44" s="190"/>
      <c r="C44" s="191"/>
      <c r="D44" s="192"/>
      <c r="E44" s="192" t="s">
        <v>11</v>
      </c>
      <c r="F44" s="58"/>
      <c r="G44" s="36"/>
      <c r="H44" s="36"/>
      <c r="I44" s="36"/>
      <c r="J44" s="67"/>
      <c r="K44" s="67"/>
      <c r="L44" s="67"/>
      <c r="M44" s="67"/>
      <c r="N44" s="67"/>
      <c r="O44" s="67"/>
      <c r="P44" s="67"/>
      <c r="T44" s="67"/>
    </row>
    <row r="45" spans="1:21" s="42" customFormat="1" x14ac:dyDescent="0.25">
      <c r="A45" s="193" t="s">
        <v>4</v>
      </c>
      <c r="B45" s="190"/>
      <c r="C45" s="191"/>
      <c r="D45" s="192"/>
      <c r="E45" s="192"/>
      <c r="F45" s="58"/>
      <c r="G45" s="36"/>
      <c r="H45" s="36"/>
      <c r="I45" s="36"/>
      <c r="J45" s="67"/>
      <c r="K45" s="67"/>
      <c r="L45" s="67"/>
      <c r="M45" s="67"/>
      <c r="N45" s="67"/>
      <c r="O45" s="67"/>
      <c r="P45" s="67"/>
    </row>
    <row r="46" spans="1:21" s="42" customFormat="1" x14ac:dyDescent="0.25">
      <c r="A46" s="194" t="s">
        <v>12</v>
      </c>
      <c r="B46" s="195"/>
      <c r="C46" s="191"/>
      <c r="D46" s="192"/>
      <c r="E46" s="192"/>
      <c r="F46" s="192" t="s">
        <v>7</v>
      </c>
      <c r="G46" s="36"/>
      <c r="H46" s="36"/>
      <c r="I46" s="36"/>
      <c r="J46" s="67"/>
      <c r="K46" s="67"/>
      <c r="L46" s="67"/>
      <c r="M46" s="67"/>
      <c r="N46" s="67"/>
      <c r="O46" s="67"/>
      <c r="P46" s="67"/>
    </row>
    <row r="47" spans="1:21" s="42" customFormat="1" x14ac:dyDescent="0.25">
      <c r="A47" s="193" t="s">
        <v>14</v>
      </c>
      <c r="B47" s="190"/>
      <c r="C47" s="191"/>
      <c r="D47" s="192"/>
      <c r="E47" s="192"/>
      <c r="F47" s="192" t="s">
        <v>27</v>
      </c>
      <c r="G47" s="36"/>
      <c r="H47" s="36"/>
      <c r="I47" s="36"/>
      <c r="J47" s="67"/>
      <c r="K47" s="67"/>
      <c r="L47" s="67"/>
      <c r="M47" s="67"/>
      <c r="N47" s="67"/>
      <c r="O47" s="67"/>
      <c r="P47" s="67"/>
    </row>
    <row r="48" spans="1:21" s="42" customFormat="1" x14ac:dyDescent="0.25">
      <c r="A48" s="193" t="s">
        <v>15</v>
      </c>
      <c r="B48" s="190"/>
      <c r="C48" s="191"/>
      <c r="D48" s="192"/>
      <c r="E48" s="192"/>
      <c r="F48" s="192" t="s">
        <v>26</v>
      </c>
      <c r="G48" s="36"/>
      <c r="H48" s="36"/>
      <c r="I48" s="36"/>
      <c r="J48" s="67"/>
      <c r="K48" s="67"/>
      <c r="L48" s="67"/>
      <c r="M48" s="67"/>
      <c r="N48" s="67"/>
      <c r="O48" s="67"/>
      <c r="P48" s="67"/>
    </row>
    <row r="49" spans="1:20" s="42" customFormat="1" x14ac:dyDescent="0.25">
      <c r="A49" s="193" t="s">
        <v>2</v>
      </c>
      <c r="B49" s="190"/>
      <c r="C49" s="191"/>
      <c r="D49" s="192"/>
      <c r="E49" s="192"/>
      <c r="F49" s="58"/>
      <c r="G49" s="36"/>
      <c r="H49" s="36"/>
      <c r="I49" s="36"/>
      <c r="J49" s="67"/>
      <c r="K49" s="67"/>
      <c r="L49" s="67"/>
      <c r="M49" s="67"/>
      <c r="N49" s="67"/>
      <c r="O49" s="67"/>
      <c r="P49" s="67"/>
    </row>
    <row r="50" spans="1:20" s="42" customFormat="1" x14ac:dyDescent="0.25">
      <c r="A50" s="193" t="s">
        <v>29</v>
      </c>
      <c r="B50" s="190"/>
      <c r="C50" s="191"/>
      <c r="D50" s="192"/>
      <c r="E50" s="192"/>
      <c r="F50" s="36"/>
      <c r="G50" s="36"/>
      <c r="H50" s="36"/>
      <c r="I50" s="36"/>
      <c r="J50" s="67"/>
      <c r="K50" s="67"/>
      <c r="L50" s="67"/>
      <c r="M50" s="67"/>
      <c r="N50" s="67"/>
      <c r="O50" s="67"/>
      <c r="P50" s="67"/>
    </row>
    <row r="51" spans="1:20" s="42" customFormat="1" x14ac:dyDescent="0.25">
      <c r="A51" s="196" t="s">
        <v>16</v>
      </c>
      <c r="B51" s="190"/>
      <c r="C51" s="191"/>
      <c r="D51" s="192"/>
      <c r="E51" s="192"/>
      <c r="F51" s="36"/>
      <c r="G51" s="36"/>
      <c r="H51" s="36"/>
      <c r="I51" s="36"/>
      <c r="J51" s="67"/>
      <c r="K51" s="67"/>
      <c r="L51" s="67"/>
      <c r="M51" s="67"/>
      <c r="N51" s="67"/>
      <c r="O51" s="67"/>
      <c r="P51" s="67"/>
    </row>
    <row r="52" spans="1:20" s="42" customFormat="1" x14ac:dyDescent="0.25">
      <c r="A52" s="193" t="s">
        <v>13</v>
      </c>
      <c r="B52" s="190"/>
      <c r="C52" s="191"/>
      <c r="D52" s="192"/>
      <c r="E52" s="192"/>
      <c r="F52" s="58"/>
      <c r="G52" s="36"/>
      <c r="H52" s="36"/>
      <c r="I52" s="36"/>
      <c r="J52" s="67"/>
      <c r="K52" s="67"/>
      <c r="L52" s="67"/>
      <c r="M52" s="67"/>
      <c r="N52" s="67"/>
      <c r="O52" s="67"/>
      <c r="P52" s="67"/>
      <c r="R52" s="67"/>
      <c r="S52" s="67"/>
      <c r="T52" s="67"/>
    </row>
    <row r="53" spans="1:20" s="42" customFormat="1" x14ac:dyDescent="0.25">
      <c r="A53" s="193" t="s">
        <v>30</v>
      </c>
      <c r="B53" s="190"/>
      <c r="C53" s="191"/>
      <c r="D53" s="192"/>
      <c r="E53" s="192"/>
      <c r="F53" s="58"/>
      <c r="G53" s="36"/>
      <c r="H53" s="36"/>
      <c r="I53" s="36"/>
      <c r="J53" s="67"/>
      <c r="K53" s="67"/>
      <c r="L53" s="67"/>
      <c r="M53" s="67"/>
      <c r="N53" s="67"/>
      <c r="O53" s="67"/>
      <c r="P53" s="67"/>
      <c r="R53" s="67"/>
      <c r="S53" s="67"/>
      <c r="T53" s="67"/>
    </row>
    <row r="54" spans="1:20" s="42" customFormat="1" x14ac:dyDescent="0.25">
      <c r="A54" s="193" t="s">
        <v>31</v>
      </c>
      <c r="B54" s="197"/>
      <c r="C54" s="191"/>
      <c r="D54" s="192"/>
      <c r="E54" s="192"/>
      <c r="F54" s="58"/>
      <c r="G54" s="36"/>
      <c r="H54" s="36"/>
      <c r="I54" s="36"/>
      <c r="J54" s="67"/>
      <c r="K54" s="67"/>
      <c r="L54" s="67"/>
      <c r="M54" s="67"/>
      <c r="N54" s="67"/>
      <c r="O54" s="67"/>
      <c r="P54" s="67"/>
      <c r="R54" s="67"/>
      <c r="S54" s="67"/>
      <c r="T54" s="67"/>
    </row>
    <row r="55" spans="1:20" s="42" customFormat="1" x14ac:dyDescent="0.25">
      <c r="A55" s="193" t="s">
        <v>32</v>
      </c>
      <c r="B55" s="190"/>
      <c r="C55" s="191"/>
      <c r="D55" s="192"/>
      <c r="E55" s="192"/>
      <c r="F55" s="58"/>
      <c r="G55" s="36"/>
      <c r="H55" s="36"/>
      <c r="I55" s="36"/>
      <c r="J55" s="67"/>
      <c r="K55" s="67"/>
      <c r="L55" s="67"/>
      <c r="M55" s="67"/>
      <c r="N55" s="67"/>
      <c r="O55" s="67"/>
      <c r="P55" s="67"/>
      <c r="R55" s="67"/>
      <c r="S55" s="67"/>
      <c r="T55" s="67"/>
    </row>
    <row r="56" spans="1:20" s="42" customFormat="1" x14ac:dyDescent="0.25">
      <c r="A56" s="193" t="s">
        <v>33</v>
      </c>
      <c r="B56" s="195"/>
      <c r="C56" s="191"/>
      <c r="D56" s="192"/>
      <c r="E56" s="192"/>
      <c r="F56" s="36"/>
      <c r="G56" s="36"/>
      <c r="H56" s="36"/>
      <c r="I56" s="36"/>
      <c r="J56" s="67"/>
      <c r="K56" s="67"/>
      <c r="L56" s="67"/>
      <c r="M56" s="67"/>
      <c r="N56" s="67"/>
      <c r="O56" s="67"/>
      <c r="P56" s="67"/>
      <c r="R56" s="67"/>
      <c r="S56" s="67"/>
      <c r="T56" s="67"/>
    </row>
    <row r="57" spans="1:20" s="42" customFormat="1" x14ac:dyDescent="0.25">
      <c r="A57" s="193" t="s">
        <v>34</v>
      </c>
      <c r="B57" s="190"/>
      <c r="C57" s="191"/>
      <c r="D57" s="192"/>
      <c r="E57" s="192"/>
      <c r="F57" s="36"/>
      <c r="G57" s="36"/>
      <c r="H57" s="36"/>
      <c r="I57" s="36"/>
      <c r="J57" s="67"/>
      <c r="K57" s="67"/>
      <c r="L57" s="67"/>
      <c r="M57" s="67"/>
      <c r="N57" s="67"/>
      <c r="O57" s="67"/>
      <c r="P57" s="67"/>
      <c r="R57" s="67"/>
      <c r="S57" s="67"/>
      <c r="T57" s="67"/>
    </row>
    <row r="58" spans="1:20" s="42" customFormat="1" x14ac:dyDescent="0.25">
      <c r="A58" s="196"/>
      <c r="B58" s="190"/>
      <c r="C58" s="191"/>
      <c r="D58" s="192"/>
      <c r="E58" s="192"/>
      <c r="F58" s="36"/>
      <c r="G58" s="36"/>
      <c r="H58" s="36"/>
      <c r="I58" s="36"/>
      <c r="J58" s="67"/>
      <c r="K58" s="67"/>
      <c r="L58" s="67"/>
      <c r="M58" s="67"/>
      <c r="N58" s="67"/>
      <c r="O58" s="67"/>
      <c r="P58" s="67"/>
      <c r="R58" s="67"/>
      <c r="S58" s="67"/>
      <c r="T58" s="14"/>
    </row>
    <row r="59" spans="1:20" s="42" customFormat="1" x14ac:dyDescent="0.25">
      <c r="A59" s="198" t="s">
        <v>4</v>
      </c>
      <c r="B59" s="190"/>
      <c r="C59" s="191"/>
      <c r="D59" s="192"/>
      <c r="E59" s="192"/>
      <c r="F59" s="36"/>
      <c r="G59" s="36"/>
      <c r="H59" s="36"/>
      <c r="I59" s="36"/>
      <c r="J59" s="67"/>
      <c r="K59" s="67"/>
      <c r="L59" s="67"/>
      <c r="M59" s="67"/>
      <c r="N59" s="67"/>
      <c r="O59" s="67"/>
      <c r="P59" s="67"/>
      <c r="R59" s="67"/>
      <c r="S59" s="67"/>
      <c r="T59" s="14"/>
    </row>
    <row r="60" spans="1:20" s="42" customFormat="1" x14ac:dyDescent="0.25">
      <c r="A60" s="199" t="s">
        <v>16</v>
      </c>
      <c r="B60" s="190"/>
      <c r="C60" s="191"/>
      <c r="D60" s="192"/>
      <c r="E60" s="192"/>
      <c r="F60" s="36"/>
      <c r="G60" s="36"/>
      <c r="H60" s="36"/>
      <c r="I60" s="36"/>
      <c r="J60" s="67"/>
      <c r="K60" s="67"/>
      <c r="L60" s="67"/>
      <c r="M60" s="67"/>
      <c r="N60" s="67"/>
      <c r="O60" s="67"/>
      <c r="P60" s="67"/>
      <c r="R60" s="67"/>
      <c r="S60" s="67"/>
      <c r="T60" s="14"/>
    </row>
    <row r="61" spans="1:20" s="42" customFormat="1" x14ac:dyDescent="0.25">
      <c r="A61" s="193" t="s">
        <v>4</v>
      </c>
      <c r="B61" s="190"/>
      <c r="C61" s="191"/>
      <c r="D61" s="192"/>
      <c r="E61" s="192"/>
      <c r="F61" s="36"/>
      <c r="G61" s="36"/>
      <c r="H61" s="36"/>
      <c r="I61" s="36"/>
      <c r="J61" s="67"/>
      <c r="K61" s="67"/>
      <c r="L61" s="67"/>
      <c r="M61" s="67"/>
      <c r="N61" s="67"/>
      <c r="O61" s="67"/>
      <c r="P61" s="67"/>
      <c r="R61" s="67"/>
      <c r="S61" s="67"/>
      <c r="T61" s="14"/>
    </row>
    <row r="62" spans="1:20" s="42" customFormat="1" x14ac:dyDescent="0.25">
      <c r="A62" s="194" t="s">
        <v>18</v>
      </c>
      <c r="B62" s="190"/>
      <c r="C62" s="191"/>
      <c r="D62" s="192"/>
      <c r="E62" s="192"/>
      <c r="F62" s="36"/>
      <c r="G62" s="36"/>
      <c r="H62" s="36"/>
      <c r="I62" s="36"/>
      <c r="J62" s="67"/>
      <c r="K62" s="67"/>
      <c r="L62" s="67"/>
      <c r="M62" s="67"/>
      <c r="N62" s="67"/>
      <c r="O62" s="67"/>
      <c r="P62" s="67"/>
      <c r="R62" s="67"/>
      <c r="S62" s="67"/>
      <c r="T62" s="14"/>
    </row>
    <row r="63" spans="1:20" s="42" customFormat="1" x14ac:dyDescent="0.25">
      <c r="A63" s="193" t="s">
        <v>19</v>
      </c>
      <c r="B63" s="190"/>
      <c r="C63" s="191"/>
      <c r="D63" s="192"/>
      <c r="E63" s="192"/>
      <c r="F63" s="36"/>
      <c r="G63" s="36"/>
      <c r="H63" s="36"/>
      <c r="I63" s="36"/>
      <c r="J63" s="67"/>
      <c r="K63" s="67"/>
      <c r="L63" s="67"/>
      <c r="M63" s="67"/>
      <c r="N63" s="67"/>
      <c r="O63" s="67"/>
      <c r="P63" s="67"/>
      <c r="R63" s="67"/>
      <c r="S63" s="67"/>
      <c r="T63" s="14"/>
    </row>
    <row r="64" spans="1:20" s="42" customFormat="1" x14ac:dyDescent="0.25">
      <c r="A64" s="193" t="s">
        <v>20</v>
      </c>
      <c r="B64" s="190"/>
      <c r="C64" s="191"/>
      <c r="D64" s="192"/>
      <c r="E64" s="192"/>
      <c r="F64" s="36"/>
      <c r="G64" s="36"/>
      <c r="H64" s="36"/>
      <c r="I64" s="36"/>
      <c r="J64" s="67"/>
      <c r="K64" s="67"/>
      <c r="L64" s="67"/>
      <c r="M64" s="67"/>
      <c r="N64" s="67"/>
      <c r="O64" s="67"/>
      <c r="P64" s="67"/>
      <c r="R64" s="67"/>
      <c r="S64" s="67"/>
      <c r="T64" s="14"/>
    </row>
    <row r="65" spans="1:20" s="42" customFormat="1" x14ac:dyDescent="0.25">
      <c r="A65" s="193" t="s">
        <v>35</v>
      </c>
      <c r="B65" s="200"/>
      <c r="C65" s="191"/>
      <c r="D65" s="192"/>
      <c r="E65" s="192"/>
      <c r="F65" s="36"/>
      <c r="G65" s="36"/>
      <c r="H65" s="36"/>
      <c r="I65" s="36"/>
      <c r="J65" s="67"/>
      <c r="K65" s="67"/>
      <c r="L65" s="67"/>
      <c r="M65" s="67"/>
      <c r="N65" s="67"/>
      <c r="O65" s="67"/>
      <c r="P65" s="67"/>
      <c r="R65" s="67"/>
      <c r="S65" s="67"/>
      <c r="T65" s="67"/>
    </row>
    <row r="66" spans="1:20" s="42" customFormat="1" x14ac:dyDescent="0.25">
      <c r="A66" s="193" t="s">
        <v>21</v>
      </c>
      <c r="B66" s="190"/>
      <c r="C66" s="191"/>
      <c r="D66" s="192"/>
      <c r="E66" s="192"/>
      <c r="F66" s="36"/>
      <c r="G66" s="36"/>
      <c r="H66" s="36"/>
      <c r="I66" s="36"/>
      <c r="J66" s="67"/>
      <c r="K66" s="67"/>
      <c r="L66" s="67"/>
      <c r="M66" s="67"/>
      <c r="N66" s="67"/>
      <c r="O66" s="67"/>
      <c r="P66" s="67"/>
      <c r="R66" s="67"/>
      <c r="S66" s="67"/>
      <c r="T66" s="67"/>
    </row>
    <row r="67" spans="1:20" s="42" customFormat="1" x14ac:dyDescent="0.25">
      <c r="A67" s="193" t="s">
        <v>22</v>
      </c>
      <c r="B67" s="190"/>
      <c r="C67" s="191"/>
      <c r="D67" s="192"/>
      <c r="E67" s="192"/>
      <c r="F67" s="36"/>
      <c r="G67" s="36"/>
      <c r="H67" s="36"/>
      <c r="I67" s="36"/>
      <c r="J67" s="67"/>
      <c r="K67" s="67"/>
      <c r="L67" s="67"/>
      <c r="M67" s="67"/>
      <c r="N67" s="67"/>
      <c r="O67" s="67"/>
      <c r="P67" s="67"/>
      <c r="R67" s="67"/>
      <c r="S67" s="67"/>
      <c r="T67" s="67"/>
    </row>
    <row r="68" spans="1:20" s="42" customFormat="1" x14ac:dyDescent="0.25">
      <c r="A68" s="193" t="s">
        <v>23</v>
      </c>
      <c r="B68" s="190"/>
      <c r="C68" s="191"/>
      <c r="D68" s="192"/>
      <c r="E68" s="192"/>
      <c r="F68" s="36"/>
      <c r="G68" s="36"/>
      <c r="H68" s="36"/>
      <c r="I68" s="36"/>
      <c r="J68" s="67"/>
      <c r="K68" s="67"/>
      <c r="L68" s="67"/>
      <c r="M68" s="67"/>
      <c r="N68" s="67"/>
      <c r="O68" s="67"/>
      <c r="P68" s="67"/>
      <c r="R68" s="67"/>
      <c r="S68" s="67"/>
      <c r="T68" s="67"/>
    </row>
    <row r="69" spans="1:20" s="42" customFormat="1" x14ac:dyDescent="0.25">
      <c r="A69" s="193" t="s">
        <v>24</v>
      </c>
      <c r="B69" s="190"/>
      <c r="C69" s="191"/>
      <c r="D69" s="192"/>
      <c r="E69" s="192"/>
      <c r="F69" s="36"/>
      <c r="G69" s="36"/>
      <c r="H69" s="36"/>
      <c r="I69" s="36"/>
      <c r="J69" s="67"/>
      <c r="K69" s="67"/>
      <c r="L69" s="67"/>
      <c r="M69" s="67"/>
      <c r="N69" s="67"/>
      <c r="O69" s="67"/>
      <c r="P69" s="67"/>
      <c r="R69" s="67"/>
      <c r="S69" s="67"/>
      <c r="T69" s="67"/>
    </row>
    <row r="70" spans="1:20" s="42" customFormat="1" x14ac:dyDescent="0.25">
      <c r="A70" s="193" t="s">
        <v>25</v>
      </c>
      <c r="B70" s="190"/>
      <c r="C70" s="191"/>
      <c r="D70" s="192"/>
      <c r="E70" s="192"/>
      <c r="F70" s="36"/>
      <c r="G70" s="36"/>
      <c r="H70" s="36"/>
      <c r="I70" s="36"/>
      <c r="J70" s="67"/>
      <c r="K70" s="67"/>
      <c r="L70" s="67"/>
      <c r="M70" s="67"/>
      <c r="N70" s="67"/>
      <c r="O70" s="67"/>
      <c r="P70" s="67"/>
      <c r="R70" s="67"/>
      <c r="S70" s="67"/>
      <c r="T70" s="67"/>
    </row>
    <row r="71" spans="1:20" s="42" customFormat="1" x14ac:dyDescent="0.25">
      <c r="A71" s="193" t="s">
        <v>3</v>
      </c>
      <c r="B71" s="195"/>
      <c r="C71" s="191"/>
      <c r="D71" s="192"/>
      <c r="E71" s="192"/>
      <c r="F71" s="36"/>
      <c r="G71" s="36"/>
      <c r="H71" s="36"/>
      <c r="I71" s="36"/>
      <c r="J71" s="67"/>
      <c r="K71" s="67"/>
      <c r="L71" s="67"/>
      <c r="M71" s="67"/>
      <c r="N71" s="67"/>
      <c r="O71" s="67"/>
      <c r="P71" s="67"/>
      <c r="R71" s="67"/>
      <c r="S71" s="67"/>
      <c r="T71" s="67"/>
    </row>
    <row r="72" spans="1:20" s="42" customFormat="1" x14ac:dyDescent="0.25">
      <c r="A72" s="201" t="s">
        <v>4</v>
      </c>
      <c r="B72" s="191"/>
      <c r="C72" s="191"/>
      <c r="D72" s="192"/>
      <c r="E72" s="192"/>
      <c r="F72" s="36"/>
      <c r="G72" s="36"/>
      <c r="H72" s="36"/>
      <c r="I72" s="36"/>
      <c r="J72" s="67"/>
      <c r="K72" s="67"/>
      <c r="L72" s="67"/>
      <c r="M72" s="67"/>
      <c r="N72" s="67"/>
      <c r="O72" s="67"/>
      <c r="P72" s="67"/>
    </row>
    <row r="73" spans="1:20" s="42" customFormat="1" x14ac:dyDescent="0.25">
      <c r="A73" s="193" t="s">
        <v>36</v>
      </c>
      <c r="B73" s="191"/>
      <c r="C73" s="191"/>
      <c r="D73" s="192"/>
      <c r="E73" s="192"/>
      <c r="F73" s="36"/>
      <c r="G73" s="36"/>
      <c r="H73" s="36"/>
      <c r="I73" s="36"/>
      <c r="J73" s="67"/>
      <c r="K73" s="67"/>
      <c r="L73" s="67"/>
      <c r="M73" s="67"/>
      <c r="N73" s="67"/>
      <c r="O73" s="67"/>
      <c r="P73" s="67"/>
    </row>
    <row r="74" spans="1:20" s="42" customFormat="1" x14ac:dyDescent="0.25">
      <c r="A74" s="193" t="s">
        <v>37</v>
      </c>
      <c r="B74" s="191"/>
      <c r="C74" s="191"/>
      <c r="D74" s="192"/>
      <c r="E74" s="192"/>
      <c r="F74" s="36"/>
      <c r="G74" s="36"/>
      <c r="H74" s="36"/>
      <c r="I74" s="36"/>
      <c r="J74" s="67"/>
      <c r="K74" s="67"/>
      <c r="L74" s="67"/>
      <c r="M74" s="67"/>
      <c r="N74" s="67"/>
      <c r="O74" s="67"/>
      <c r="P74" s="67"/>
    </row>
    <row r="75" spans="1:20" s="42" customFormat="1" x14ac:dyDescent="0.25">
      <c r="A75" s="193" t="s">
        <v>17</v>
      </c>
      <c r="B75" s="191"/>
      <c r="C75" s="191"/>
      <c r="D75" s="192"/>
      <c r="E75" s="192"/>
      <c r="F75" s="36"/>
      <c r="G75" s="36"/>
      <c r="H75" s="36"/>
      <c r="I75" s="36"/>
      <c r="J75" s="67"/>
      <c r="K75" s="67"/>
      <c r="L75" s="67"/>
      <c r="M75" s="67"/>
      <c r="N75" s="67"/>
      <c r="O75" s="67"/>
      <c r="P75" s="67"/>
    </row>
    <row r="76" spans="1:20" s="42" customFormat="1" x14ac:dyDescent="0.25">
      <c r="A76" s="193" t="s">
        <v>38</v>
      </c>
      <c r="B76" s="191"/>
      <c r="C76" s="191"/>
      <c r="D76" s="192"/>
      <c r="E76" s="192"/>
      <c r="F76" s="36"/>
      <c r="G76" s="36"/>
      <c r="H76" s="36"/>
      <c r="I76" s="36"/>
      <c r="J76" s="67"/>
      <c r="K76" s="67"/>
      <c r="L76" s="67"/>
      <c r="M76" s="67"/>
      <c r="N76" s="67"/>
      <c r="O76" s="67"/>
      <c r="P76" s="67"/>
    </row>
    <row r="77" spans="1:20" s="42" customFormat="1" x14ac:dyDescent="0.25">
      <c r="A77" s="193" t="s">
        <v>3</v>
      </c>
      <c r="B77" s="191"/>
      <c r="C77" s="191"/>
      <c r="D77" s="192"/>
      <c r="E77" s="192"/>
      <c r="F77" s="36"/>
      <c r="G77" s="36"/>
      <c r="H77" s="36"/>
      <c r="I77" s="36"/>
      <c r="J77" s="67"/>
      <c r="K77" s="67"/>
      <c r="L77" s="67"/>
      <c r="M77" s="67"/>
      <c r="N77" s="67"/>
      <c r="O77" s="67"/>
      <c r="P77" s="67"/>
    </row>
    <row r="78" spans="1:20" s="42" customFormat="1" x14ac:dyDescent="0.25">
      <c r="A78" s="202"/>
      <c r="B78" s="202"/>
      <c r="C78" s="202"/>
      <c r="D78" s="203"/>
      <c r="E78" s="203"/>
      <c r="F78" s="67"/>
      <c r="G78" s="67"/>
      <c r="H78" s="67"/>
      <c r="I78" s="67"/>
      <c r="J78" s="67"/>
      <c r="K78" s="67"/>
      <c r="L78" s="67"/>
      <c r="M78" s="67"/>
      <c r="N78" s="67"/>
      <c r="O78" s="67"/>
      <c r="P78" s="67"/>
    </row>
    <row r="79" spans="1:20" s="42" customFormat="1" x14ac:dyDescent="0.25">
      <c r="A79" s="202"/>
      <c r="B79" s="202"/>
      <c r="C79" s="202"/>
      <c r="D79" s="203"/>
      <c r="E79" s="203"/>
      <c r="F79" s="67"/>
      <c r="G79" s="67"/>
      <c r="H79" s="67"/>
      <c r="I79" s="67"/>
      <c r="J79" s="67"/>
      <c r="K79" s="67"/>
      <c r="L79" s="67"/>
      <c r="M79" s="67"/>
      <c r="N79" s="67"/>
      <c r="O79" s="67"/>
      <c r="P79" s="67"/>
    </row>
    <row r="80" spans="1:20" s="42" customFormat="1" x14ac:dyDescent="0.25">
      <c r="A80" s="202"/>
      <c r="B80" s="202"/>
      <c r="C80" s="202"/>
      <c r="D80" s="203"/>
      <c r="E80" s="203"/>
      <c r="F80" s="67"/>
      <c r="G80" s="67"/>
      <c r="H80" s="67"/>
    </row>
    <row r="81" spans="1:21" s="42" customFormat="1" x14ac:dyDescent="0.25">
      <c r="A81" s="202"/>
      <c r="B81" s="202"/>
      <c r="C81" s="202"/>
      <c r="D81" s="203"/>
      <c r="E81" s="203"/>
      <c r="F81" s="67"/>
      <c r="G81" s="67"/>
      <c r="H81" s="67"/>
    </row>
    <row r="82" spans="1:21" s="42" customFormat="1" x14ac:dyDescent="0.25">
      <c r="A82" s="202"/>
      <c r="B82" s="202"/>
      <c r="C82" s="202"/>
      <c r="D82" s="203"/>
      <c r="E82" s="203"/>
      <c r="F82" s="67"/>
      <c r="G82" s="67"/>
      <c r="H82" s="67"/>
    </row>
    <row r="83" spans="1:21" s="42" customFormat="1" x14ac:dyDescent="0.25">
      <c r="A83" s="202"/>
      <c r="B83" s="202"/>
      <c r="C83" s="202"/>
      <c r="D83" s="203"/>
      <c r="E83" s="203"/>
      <c r="F83" s="67"/>
      <c r="G83" s="67"/>
      <c r="H83" s="67"/>
    </row>
    <row r="84" spans="1:21" s="42" customFormat="1" x14ac:dyDescent="0.25">
      <c r="A84" s="202"/>
      <c r="B84" s="202"/>
      <c r="C84" s="202"/>
      <c r="D84" s="203"/>
      <c r="E84" s="203"/>
      <c r="F84" s="67"/>
      <c r="G84" s="67"/>
      <c r="H84" s="67"/>
    </row>
    <row r="85" spans="1:21" s="42" customFormat="1" x14ac:dyDescent="0.25">
      <c r="A85" s="202"/>
      <c r="B85" s="202"/>
      <c r="C85" s="202"/>
      <c r="D85" s="203"/>
      <c r="E85" s="203"/>
      <c r="F85" s="67"/>
      <c r="G85" s="67"/>
      <c r="H85" s="67"/>
      <c r="L85" s="43"/>
      <c r="M85" s="43"/>
      <c r="N85" s="43"/>
      <c r="O85" s="43"/>
      <c r="P85" s="43"/>
      <c r="R85" s="43"/>
      <c r="S85" s="43"/>
      <c r="T85" s="43"/>
      <c r="U85" s="43"/>
    </row>
    <row r="86" spans="1:21" s="42" customFormat="1" x14ac:dyDescent="0.25">
      <c r="A86" s="202"/>
      <c r="B86" s="202"/>
      <c r="C86" s="202"/>
      <c r="D86" s="203"/>
      <c r="E86" s="203"/>
      <c r="F86" s="67"/>
      <c r="G86" s="67"/>
      <c r="H86" s="67"/>
      <c r="L86" s="43"/>
      <c r="M86" s="43"/>
      <c r="N86" s="43"/>
      <c r="O86" s="43"/>
      <c r="P86" s="43"/>
      <c r="R86" s="43"/>
      <c r="S86" s="43"/>
      <c r="T86" s="43"/>
      <c r="U86" s="43"/>
    </row>
    <row r="87" spans="1:21" s="42" customFormat="1" x14ac:dyDescent="0.25">
      <c r="A87" s="202"/>
      <c r="B87" s="202"/>
      <c r="C87" s="202"/>
      <c r="D87" s="203"/>
      <c r="E87" s="203"/>
      <c r="F87" s="67"/>
      <c r="G87" s="67"/>
      <c r="H87" s="67"/>
      <c r="L87" s="43"/>
      <c r="M87" s="43"/>
      <c r="N87" s="43"/>
      <c r="O87" s="43"/>
      <c r="P87" s="43"/>
      <c r="R87" s="43"/>
      <c r="S87" s="43"/>
      <c r="T87" s="43"/>
      <c r="U87" s="43"/>
    </row>
    <row r="88" spans="1:21" s="42" customFormat="1" x14ac:dyDescent="0.25">
      <c r="A88" s="202"/>
      <c r="B88" s="202"/>
      <c r="C88" s="202"/>
      <c r="D88" s="203"/>
      <c r="E88" s="203"/>
      <c r="F88" s="67"/>
      <c r="G88" s="67"/>
      <c r="H88" s="67"/>
      <c r="L88" s="43"/>
      <c r="M88" s="43"/>
      <c r="N88" s="43"/>
      <c r="O88" s="43"/>
      <c r="P88" s="43"/>
      <c r="R88" s="43"/>
      <c r="S88" s="43"/>
      <c r="T88" s="43"/>
      <c r="U88" s="43"/>
    </row>
    <row r="89" spans="1:21" s="42" customFormat="1" x14ac:dyDescent="0.25">
      <c r="A89" s="202"/>
      <c r="B89" s="202"/>
      <c r="C89" s="202"/>
      <c r="D89" s="203"/>
      <c r="E89" s="203"/>
      <c r="F89" s="67"/>
      <c r="G89" s="67"/>
      <c r="H89" s="67"/>
      <c r="I89" s="67"/>
      <c r="J89" s="67"/>
      <c r="K89" s="67"/>
      <c r="L89" s="204"/>
      <c r="M89" s="204"/>
      <c r="N89" s="204"/>
      <c r="O89" s="204"/>
      <c r="P89" s="204"/>
      <c r="R89" s="43"/>
      <c r="S89" s="43"/>
      <c r="T89" s="43"/>
      <c r="U89" s="43"/>
    </row>
    <row r="90" spans="1:21" s="42" customFormat="1" x14ac:dyDescent="0.25">
      <c r="A90" s="202"/>
      <c r="B90" s="202"/>
      <c r="C90" s="202"/>
      <c r="D90" s="203"/>
      <c r="E90" s="203"/>
      <c r="F90" s="67"/>
      <c r="G90" s="67"/>
      <c r="H90" s="67"/>
      <c r="I90" s="67"/>
      <c r="J90" s="67"/>
      <c r="K90" s="67"/>
      <c r="L90" s="204"/>
      <c r="M90" s="204"/>
      <c r="N90" s="204"/>
      <c r="O90" s="204"/>
      <c r="P90" s="204"/>
      <c r="R90" s="43"/>
      <c r="S90" s="43"/>
      <c r="T90" s="43"/>
      <c r="U90" s="43"/>
    </row>
    <row r="91" spans="1:21" s="42" customFormat="1" x14ac:dyDescent="0.25">
      <c r="A91" s="202"/>
      <c r="B91" s="202"/>
      <c r="C91" s="202"/>
      <c r="D91" s="203"/>
      <c r="E91" s="203"/>
      <c r="F91" s="67"/>
      <c r="G91" s="67"/>
      <c r="H91" s="67"/>
      <c r="I91" s="67"/>
      <c r="J91" s="67"/>
      <c r="K91" s="67"/>
      <c r="L91" s="204"/>
      <c r="M91" s="204"/>
      <c r="N91" s="204"/>
      <c r="O91" s="204"/>
      <c r="P91" s="204"/>
      <c r="R91" s="43"/>
      <c r="S91" s="43"/>
      <c r="T91" s="43"/>
      <c r="U91" s="43"/>
    </row>
    <row r="92" spans="1:21" s="42" customFormat="1" x14ac:dyDescent="0.25">
      <c r="A92" s="202"/>
      <c r="B92" s="202"/>
      <c r="C92" s="202"/>
      <c r="D92" s="203"/>
      <c r="E92" s="203"/>
      <c r="F92" s="67"/>
      <c r="G92" s="67"/>
      <c r="H92" s="67"/>
      <c r="I92" s="67"/>
      <c r="J92" s="67"/>
      <c r="K92" s="67"/>
      <c r="L92" s="204"/>
      <c r="M92" s="204"/>
      <c r="N92" s="204"/>
      <c r="O92" s="204"/>
      <c r="P92" s="204"/>
      <c r="R92" s="43"/>
      <c r="S92" s="43"/>
      <c r="T92" s="43"/>
      <c r="U92" s="43"/>
    </row>
    <row r="93" spans="1:21" s="42" customFormat="1" x14ac:dyDescent="0.25">
      <c r="A93" s="202"/>
      <c r="B93" s="202"/>
      <c r="C93" s="202"/>
      <c r="D93" s="203"/>
      <c r="E93" s="203"/>
      <c r="F93" s="67"/>
      <c r="G93" s="67"/>
      <c r="H93" s="67"/>
      <c r="I93" s="67"/>
      <c r="J93" s="67"/>
      <c r="K93" s="67"/>
      <c r="L93" s="204"/>
      <c r="M93" s="204"/>
      <c r="N93" s="204"/>
      <c r="O93" s="204"/>
      <c r="P93" s="204"/>
      <c r="R93" s="43"/>
      <c r="S93" s="43"/>
      <c r="T93" s="43"/>
      <c r="U93" s="43"/>
    </row>
    <row r="94" spans="1:21" s="42" customFormat="1" x14ac:dyDescent="0.25">
      <c r="A94" s="202"/>
      <c r="B94" s="202"/>
      <c r="C94" s="202"/>
      <c r="D94" s="203"/>
      <c r="E94" s="203"/>
      <c r="F94" s="67"/>
      <c r="G94" s="67"/>
      <c r="H94" s="67"/>
      <c r="I94" s="67"/>
      <c r="J94" s="67"/>
      <c r="K94" s="67"/>
      <c r="L94" s="204"/>
      <c r="M94" s="204"/>
      <c r="N94" s="204"/>
      <c r="O94" s="204"/>
      <c r="P94" s="204"/>
      <c r="R94" s="43"/>
      <c r="S94" s="43"/>
      <c r="T94" s="43"/>
      <c r="U94" s="43"/>
    </row>
    <row r="95" spans="1:21" s="42" customFormat="1" x14ac:dyDescent="0.25">
      <c r="A95" s="202"/>
      <c r="B95" s="202"/>
      <c r="C95" s="202"/>
      <c r="D95" s="203"/>
      <c r="E95" s="203"/>
      <c r="F95" s="67"/>
      <c r="G95" s="67"/>
      <c r="H95" s="67"/>
      <c r="I95" s="67"/>
      <c r="J95" s="67"/>
      <c r="K95" s="67"/>
      <c r="L95" s="204"/>
      <c r="M95" s="204"/>
      <c r="N95" s="204"/>
      <c r="O95" s="204"/>
      <c r="P95" s="204"/>
      <c r="R95" s="43"/>
      <c r="S95" s="43"/>
      <c r="T95" s="43"/>
      <c r="U95" s="43"/>
    </row>
    <row r="96" spans="1:21" s="42" customFormat="1" x14ac:dyDescent="0.25">
      <c r="A96" s="202"/>
      <c r="B96" s="202"/>
      <c r="C96" s="202"/>
      <c r="D96" s="203"/>
      <c r="E96" s="203"/>
      <c r="F96" s="67"/>
      <c r="G96" s="67"/>
      <c r="H96" s="67"/>
      <c r="I96" s="67"/>
      <c r="J96" s="67"/>
      <c r="K96" s="67"/>
      <c r="L96" s="204"/>
      <c r="M96" s="204"/>
      <c r="N96" s="204"/>
      <c r="O96" s="204"/>
      <c r="P96" s="204"/>
      <c r="R96" s="43"/>
      <c r="S96" s="43"/>
      <c r="T96" s="43"/>
      <c r="U96" s="43"/>
    </row>
    <row r="97" spans="1:21" s="42" customFormat="1" x14ac:dyDescent="0.25">
      <c r="A97" s="202"/>
      <c r="B97" s="202"/>
      <c r="C97" s="202"/>
      <c r="D97" s="203"/>
      <c r="E97" s="203"/>
      <c r="F97" s="204"/>
      <c r="G97" s="204"/>
      <c r="H97" s="204"/>
      <c r="I97" s="204"/>
      <c r="J97" s="204"/>
      <c r="K97" s="204"/>
      <c r="L97" s="204"/>
      <c r="M97" s="204"/>
      <c r="N97" s="204"/>
      <c r="O97" s="204"/>
      <c r="P97" s="204"/>
      <c r="R97" s="43"/>
      <c r="S97" s="43"/>
      <c r="T97" s="43"/>
      <c r="U97" s="43"/>
    </row>
    <row r="98" spans="1:21" s="42" customFormat="1" x14ac:dyDescent="0.25">
      <c r="A98" s="202"/>
      <c r="B98" s="202"/>
      <c r="C98" s="202"/>
      <c r="D98" s="203"/>
      <c r="E98" s="203"/>
      <c r="F98" s="204"/>
      <c r="G98" s="204"/>
      <c r="H98" s="204"/>
      <c r="I98" s="204"/>
      <c r="J98" s="204"/>
      <c r="K98" s="204"/>
      <c r="L98" s="204"/>
      <c r="M98" s="204"/>
      <c r="N98" s="204"/>
      <c r="O98" s="204"/>
      <c r="P98" s="204"/>
      <c r="R98" s="43"/>
      <c r="S98" s="43"/>
      <c r="T98" s="43"/>
      <c r="U98" s="43"/>
    </row>
    <row r="99" spans="1:21" s="204" customFormat="1" x14ac:dyDescent="0.25">
      <c r="A99" s="202"/>
      <c r="B99" s="202"/>
      <c r="C99" s="202"/>
      <c r="D99" s="203"/>
      <c r="E99" s="203"/>
      <c r="Q99" s="42"/>
      <c r="R99" s="43"/>
      <c r="S99" s="43"/>
      <c r="T99" s="43"/>
      <c r="U99" s="43"/>
    </row>
    <row r="100" spans="1:21" s="204" customFormat="1" x14ac:dyDescent="0.25">
      <c r="A100" s="202"/>
      <c r="B100" s="202"/>
      <c r="C100" s="202"/>
      <c r="D100" s="203"/>
      <c r="E100" s="203"/>
      <c r="Q100" s="42"/>
      <c r="R100" s="43"/>
      <c r="S100" s="43"/>
      <c r="T100" s="43"/>
      <c r="U100" s="43"/>
    </row>
    <row r="101" spans="1:21" s="204" customFormat="1" x14ac:dyDescent="0.25">
      <c r="A101" s="202"/>
      <c r="B101" s="202"/>
      <c r="C101" s="202"/>
      <c r="D101" s="203"/>
      <c r="E101" s="203"/>
      <c r="Q101" s="42"/>
      <c r="R101" s="43"/>
      <c r="S101" s="43"/>
      <c r="T101" s="43"/>
      <c r="U101" s="43"/>
    </row>
    <row r="102" spans="1:21" x14ac:dyDescent="0.25">
      <c r="A102" s="202"/>
      <c r="B102" s="202"/>
      <c r="C102" s="202"/>
      <c r="D102" s="203"/>
      <c r="E102" s="203"/>
    </row>
    <row r="103" spans="1:21" x14ac:dyDescent="0.25">
      <c r="A103" s="202"/>
      <c r="B103" s="202"/>
      <c r="C103" s="202"/>
      <c r="D103" s="203"/>
      <c r="E103" s="203"/>
    </row>
    <row r="104" spans="1:21" x14ac:dyDescent="0.25">
      <c r="A104" s="202"/>
      <c r="B104" s="202"/>
      <c r="C104" s="202"/>
      <c r="D104" s="203"/>
      <c r="E104" s="203"/>
    </row>
    <row r="105" spans="1:21" x14ac:dyDescent="0.25">
      <c r="A105" s="202"/>
      <c r="B105" s="202"/>
      <c r="C105" s="202"/>
      <c r="D105" s="203"/>
      <c r="E105" s="203"/>
    </row>
    <row r="106" spans="1:21" x14ac:dyDescent="0.25">
      <c r="A106" s="202"/>
      <c r="B106" s="202"/>
      <c r="C106" s="202"/>
      <c r="D106" s="203"/>
      <c r="E106" s="203"/>
    </row>
    <row r="107" spans="1:21" x14ac:dyDescent="0.25">
      <c r="A107" s="202"/>
      <c r="B107" s="202"/>
      <c r="C107" s="202"/>
      <c r="D107" s="203"/>
      <c r="E107" s="203"/>
    </row>
    <row r="108" spans="1:21" x14ac:dyDescent="0.25">
      <c r="A108" s="202"/>
      <c r="B108" s="202"/>
      <c r="C108" s="202"/>
      <c r="D108" s="203"/>
      <c r="E108" s="203"/>
    </row>
    <row r="109" spans="1:21" x14ac:dyDescent="0.25">
      <c r="A109" s="202"/>
      <c r="B109" s="202"/>
      <c r="C109" s="202"/>
      <c r="D109" s="203"/>
      <c r="E109" s="203"/>
    </row>
    <row r="110" spans="1:21" x14ac:dyDescent="0.25">
      <c r="A110" s="202"/>
      <c r="B110" s="202"/>
      <c r="C110" s="202"/>
      <c r="D110" s="203"/>
      <c r="E110" s="203"/>
    </row>
    <row r="111" spans="1:21" x14ac:dyDescent="0.25">
      <c r="A111" s="202"/>
      <c r="B111" s="202"/>
      <c r="C111" s="202"/>
      <c r="D111" s="203"/>
      <c r="E111" s="203"/>
    </row>
    <row r="112" spans="1:21" x14ac:dyDescent="0.25">
      <c r="A112" s="202"/>
      <c r="B112" s="202"/>
      <c r="C112" s="202"/>
      <c r="D112" s="203"/>
      <c r="E112" s="203"/>
    </row>
    <row r="113" spans="1:17" s="204" customFormat="1" x14ac:dyDescent="0.25">
      <c r="A113" s="202"/>
      <c r="B113" s="202"/>
      <c r="C113" s="202"/>
      <c r="D113" s="203"/>
      <c r="E113" s="203"/>
      <c r="Q113" s="42"/>
    </row>
    <row r="114" spans="1:17" s="204" customFormat="1" x14ac:dyDescent="0.25">
      <c r="A114" s="202"/>
      <c r="B114" s="202"/>
      <c r="C114" s="202"/>
      <c r="D114" s="203"/>
      <c r="E114" s="203"/>
      <c r="Q114" s="42"/>
    </row>
    <row r="115" spans="1:17" s="204" customFormat="1" x14ac:dyDescent="0.25">
      <c r="A115" s="202"/>
      <c r="B115" s="202"/>
      <c r="C115" s="202"/>
      <c r="D115" s="203"/>
      <c r="E115" s="203"/>
      <c r="Q115" s="42"/>
    </row>
  </sheetData>
  <sheetProtection algorithmName="SHA-512" hashValue="fzyncMDDOoviC9B4YgniMASGeBAeKJwZQsjhM6my8HYa135Wt0kmIuWkb4ut+cA/UcuB4Ghzdo7kzcJdQA4sKg==" saltValue="oNYbLsxEQxtjuRVbNmtOTw==" spinCount="100000" sheet="1" objects="1" scenarios="1" selectLockedCells="1" selectUnlockedCells="1"/>
  <protectedRanges>
    <protectedRange sqref="G15:H15 K18 G18 C16:E17" name="Range1"/>
    <protectedRange sqref="J11:K12 M10:N10 G10:K10" name="Range1_2"/>
    <protectedRange sqref="O15 O18" name="Range1_3"/>
    <protectedRange sqref="O14 O17" name="Range1_1_1"/>
    <protectedRange sqref="I22:I23 L22:O24 G22:H24 I24:K24 C29 H28:O30 G28 G30 G25:O27" name="Range1_1"/>
  </protectedRanges>
  <mergeCells count="67">
    <mergeCell ref="C38:F38"/>
    <mergeCell ref="H38:I38"/>
    <mergeCell ref="K38:M38"/>
    <mergeCell ref="C36:F36"/>
    <mergeCell ref="H36:I36"/>
    <mergeCell ref="K36:M36"/>
    <mergeCell ref="C37:F37"/>
    <mergeCell ref="H37:I37"/>
    <mergeCell ref="K37:M37"/>
    <mergeCell ref="C34:F34"/>
    <mergeCell ref="H34:I34"/>
    <mergeCell ref="K34:M34"/>
    <mergeCell ref="C35:F35"/>
    <mergeCell ref="H35:I35"/>
    <mergeCell ref="K35:M35"/>
    <mergeCell ref="C32:F32"/>
    <mergeCell ref="H32:I32"/>
    <mergeCell ref="K32:M32"/>
    <mergeCell ref="C33:F33"/>
    <mergeCell ref="H33:I33"/>
    <mergeCell ref="K33:M33"/>
    <mergeCell ref="E28:K28"/>
    <mergeCell ref="M28:N28"/>
    <mergeCell ref="C29:L29"/>
    <mergeCell ref="M29:N29"/>
    <mergeCell ref="C31:F31"/>
    <mergeCell ref="H31:I31"/>
    <mergeCell ref="K31:M31"/>
    <mergeCell ref="E25:K25"/>
    <mergeCell ref="M25:N25"/>
    <mergeCell ref="E26:K26"/>
    <mergeCell ref="M26:N26"/>
    <mergeCell ref="E27:K27"/>
    <mergeCell ref="M27:N27"/>
    <mergeCell ref="G19:O19"/>
    <mergeCell ref="H21:K21"/>
    <mergeCell ref="M21:N21"/>
    <mergeCell ref="E22:K22"/>
    <mergeCell ref="M22:N22"/>
    <mergeCell ref="E24:K24"/>
    <mergeCell ref="M24:N24"/>
    <mergeCell ref="C16:J16"/>
    <mergeCell ref="C17:E17"/>
    <mergeCell ref="M17:N17"/>
    <mergeCell ref="C18:E18"/>
    <mergeCell ref="G18:H18"/>
    <mergeCell ref="I18:J18"/>
    <mergeCell ref="K18:L18"/>
    <mergeCell ref="M18:N18"/>
    <mergeCell ref="C14:E14"/>
    <mergeCell ref="M14:N14"/>
    <mergeCell ref="G15:H15"/>
    <mergeCell ref="I15:J15"/>
    <mergeCell ref="K15:L15"/>
    <mergeCell ref="M15:N15"/>
    <mergeCell ref="G7:I7"/>
    <mergeCell ref="L7:O8"/>
    <mergeCell ref="G8:I8"/>
    <mergeCell ref="C11:J11"/>
    <mergeCell ref="M11:O11"/>
    <mergeCell ref="C13:J13"/>
    <mergeCell ref="H1:O2"/>
    <mergeCell ref="H3:L3"/>
    <mergeCell ref="M3:N3"/>
    <mergeCell ref="G5:I5"/>
    <mergeCell ref="M5:N5"/>
    <mergeCell ref="G6:I6"/>
  </mergeCells>
  <conditionalFormatting sqref="G5">
    <cfRule type="expression" dxfId="407" priority="20">
      <formula>IF(O4="",0,1)</formula>
    </cfRule>
  </conditionalFormatting>
  <conditionalFormatting sqref="G6">
    <cfRule type="expression" dxfId="406" priority="19">
      <formula>IF($O$5="",0,1)</formula>
    </cfRule>
  </conditionalFormatting>
  <conditionalFormatting sqref="G7">
    <cfRule type="expression" dxfId="405" priority="18">
      <formula>IF($G$6="",0,1)</formula>
    </cfRule>
  </conditionalFormatting>
  <conditionalFormatting sqref="G8">
    <cfRule type="expression" dxfId="404" priority="17">
      <formula>IF($G$7="",0,1)</formula>
    </cfRule>
  </conditionalFormatting>
  <conditionalFormatting sqref="O5">
    <cfRule type="expression" dxfId="403" priority="16">
      <formula>IF(G5="",0,1)</formula>
    </cfRule>
  </conditionalFormatting>
  <conditionalFormatting sqref="L7">
    <cfRule type="expression" dxfId="402" priority="15">
      <formula>IF($G$8="",0,1)</formula>
    </cfRule>
  </conditionalFormatting>
  <conditionalFormatting sqref="O4">
    <cfRule type="expression" dxfId="401" priority="14">
      <formula>IF($G$10="-",0,1)</formula>
    </cfRule>
  </conditionalFormatting>
  <conditionalFormatting sqref="O14">
    <cfRule type="expression" dxfId="400" priority="12">
      <formula>IF($M$10="X",1,IF($G$10="x",1,0))</formula>
    </cfRule>
  </conditionalFormatting>
  <conditionalFormatting sqref="O15">
    <cfRule type="expression" dxfId="399" priority="11">
      <formula>IF($O$14="",0,1)</formula>
    </cfRule>
  </conditionalFormatting>
  <conditionalFormatting sqref="O14:O15 G10 M10 O5 L7 G5:G8">
    <cfRule type="expression" dxfId="398" priority="13">
      <formula>IF($I$10="x",1,0)</formula>
    </cfRule>
  </conditionalFormatting>
  <conditionalFormatting sqref="O24:O28">
    <cfRule type="expression" dxfId="397" priority="10">
      <formula>IF($O$22="",0,1)</formula>
    </cfRule>
  </conditionalFormatting>
  <conditionalFormatting sqref="M10">
    <cfRule type="expression" dxfId="396" priority="9">
      <formula>IF($G$10="x",1,0)</formula>
    </cfRule>
  </conditionalFormatting>
  <conditionalFormatting sqref="G10">
    <cfRule type="expression" dxfId="395" priority="8">
      <formula>IF($M$10="x",1,0)</formula>
    </cfRule>
  </conditionalFormatting>
  <conditionalFormatting sqref="G15:H15">
    <cfRule type="expression" dxfId="394" priority="21">
      <formula>IF($G$10="x",IF($I$10="-",IF($M$10="-",1,0)))</formula>
    </cfRule>
  </conditionalFormatting>
  <conditionalFormatting sqref="E24:K28">
    <cfRule type="expression" dxfId="393" priority="7">
      <formula>IF($E$22="",0,1)</formula>
    </cfRule>
  </conditionalFormatting>
  <conditionalFormatting sqref="D24:D28">
    <cfRule type="expression" dxfId="392" priority="6">
      <formula>IF($D$22="",0,1)</formula>
    </cfRule>
  </conditionalFormatting>
  <conditionalFormatting sqref="L24:L28">
    <cfRule type="expression" dxfId="391" priority="5">
      <formula>IF($L$22="",0,1)</formula>
    </cfRule>
  </conditionalFormatting>
  <conditionalFormatting sqref="M24:N28">
    <cfRule type="expression" dxfId="390" priority="4">
      <formula>IF($M$22="",0,1)</formula>
    </cfRule>
  </conditionalFormatting>
  <conditionalFormatting sqref="G10 M10">
    <cfRule type="expression" dxfId="389" priority="22">
      <formula>IF($L$7="",0,1)</formula>
    </cfRule>
  </conditionalFormatting>
  <conditionalFormatting sqref="I10">
    <cfRule type="expression" dxfId="388" priority="23">
      <formula>IF($M$10="x",1,0)</formula>
    </cfRule>
    <cfRule type="expression" dxfId="387" priority="24">
      <formula>IF($E$24="",0,1)</formula>
    </cfRule>
  </conditionalFormatting>
  <conditionalFormatting sqref="G18:H18">
    <cfRule type="expression" dxfId="386" priority="1">
      <formula>IF($G$18="",1,0)</formula>
    </cfRule>
    <cfRule type="expression" dxfId="385" priority="2">
      <formula>IF($G$18&gt;0,1,0)</formula>
    </cfRule>
    <cfRule type="expression" dxfId="384" priority="3">
      <formula>IF($G$18&lt;0,1,0)</formula>
    </cfRule>
  </conditionalFormatting>
  <dataValidations disablePrompts="1" count="5">
    <dataValidation type="list" allowBlank="1" showInputMessage="1" showErrorMessage="1" sqref="G6" xr:uid="{DF1943DA-3AFE-4C2D-8C83-EEA8ACEBA8DD}">
      <formula1>IF($G$5="Kantor Pusat",$A$45:$A$57,$A$59:$A$60)</formula1>
    </dataValidation>
    <dataValidation type="list" allowBlank="1" showInputMessage="1" showErrorMessage="1" sqref="G8" xr:uid="{211F6D2E-DCB2-4B7C-84CE-7E69D866A2F8}">
      <formula1>IF($G$5="Kantor Pusat",$A$61:$A$71,$A$72:$A$77)</formula1>
    </dataValidation>
    <dataValidation type="list" allowBlank="1" showInputMessage="1" showErrorMessage="1" sqref="I10 M10 G10" xr:uid="{59329080-FC1B-4AEB-8B54-DA64B0F577B2}">
      <formula1>$A$43:$A$44</formula1>
    </dataValidation>
    <dataValidation type="list" allowBlank="1" showInputMessage="1" showErrorMessage="1" sqref="O14" xr:uid="{2758EA6E-52A4-497D-8FF3-3C649AC8164C}">
      <formula1>$F$46:$F$48</formula1>
    </dataValidation>
    <dataValidation type="list" allowBlank="1" showInputMessage="1" showErrorMessage="1" sqref="G5" xr:uid="{B6595258-777D-45CE-A38F-55F7D8622E96}">
      <formula1>$E$42:$E$44</formula1>
    </dataValidation>
  </dataValidations>
  <printOptions horizontalCentered="1"/>
  <pageMargins left="0.11811023622047245" right="0.11811023622047245" top="0.19685039370078741" bottom="0.11811023622047245" header="0.31496062992125984" footer="0.31496062992125984"/>
  <pageSetup paperSize="9" scale="84" orientation="portrait" horizontalDpi="360" verticalDpi="360"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34746-C364-42F2-AAE8-45A35FFAE881}">
  <sheetPr codeName="Sheet3"/>
  <dimension ref="A1:U115"/>
  <sheetViews>
    <sheetView showGridLines="0" view="pageBreakPreview" topLeftCell="A10" zoomScale="115" zoomScaleNormal="100" zoomScaleSheetLayoutView="115" workbookViewId="0">
      <selection activeCell="H42" sqref="H42"/>
    </sheetView>
  </sheetViews>
  <sheetFormatPr defaultColWidth="9.140625" defaultRowHeight="15" x14ac:dyDescent="0.25"/>
  <cols>
    <col min="1" max="1" width="5.140625" style="36" customWidth="1"/>
    <col min="2" max="2" width="1.28515625" style="204" customWidth="1"/>
    <col min="3" max="3" width="3.85546875" style="204" customWidth="1"/>
    <col min="4" max="4" width="18.28515625" style="204" customWidth="1"/>
    <col min="5" max="5" width="1.140625" style="204" customWidth="1"/>
    <col min="6" max="6" width="1.5703125" style="204" bestFit="1" customWidth="1"/>
    <col min="7" max="7" width="3.5703125" style="204" customWidth="1"/>
    <col min="8" max="8" width="25" style="204" customWidth="1"/>
    <col min="9" max="9" width="3.42578125" style="204" customWidth="1"/>
    <col min="10" max="10" width="12.5703125" style="204" customWidth="1"/>
    <col min="11" max="11" width="6.42578125" style="204" customWidth="1"/>
    <col min="12" max="12" width="8.85546875" style="204" customWidth="1"/>
    <col min="13" max="13" width="3.7109375" style="204" customWidth="1"/>
    <col min="14" max="14" width="9.7109375" style="204" customWidth="1"/>
    <col min="15" max="15" width="16.85546875" style="204" customWidth="1"/>
    <col min="16" max="16" width="1.28515625" style="204" customWidth="1"/>
    <col min="17" max="17" width="14" style="42" bestFit="1" customWidth="1"/>
    <col min="18" max="19" width="9.140625" style="43"/>
    <col min="20" max="20" width="17.42578125" style="43" bestFit="1" customWidth="1"/>
    <col min="21" max="16384" width="9.140625" style="43"/>
  </cols>
  <sheetData>
    <row r="1" spans="1:21" ht="18.75" customHeight="1" thickTop="1" x14ac:dyDescent="0.3">
      <c r="B1" s="37"/>
      <c r="C1" s="38"/>
      <c r="D1" s="38"/>
      <c r="E1" s="38"/>
      <c r="F1" s="39"/>
      <c r="G1" s="39"/>
      <c r="H1" s="40" t="str">
        <f>IF(M10="x","LAPORAN PENGGUNAAN DANA PETTY CASH - LPD",IF(I10="x","LAPORAN PENGGUNAAN DANA PETTY CASH - LPD",IF(G10="x","FORM PENGAJUAN DANA PETTY CASH - FPD","FORM PENGAJUAN DANA PETTY CASH - FPD")))</f>
        <v>LAPORAN PENGGUNAAN DANA PETTY CASH - LPD</v>
      </c>
      <c r="I1" s="40"/>
      <c r="J1" s="40"/>
      <c r="K1" s="40"/>
      <c r="L1" s="40"/>
      <c r="M1" s="40"/>
      <c r="N1" s="40"/>
      <c r="O1" s="40"/>
      <c r="P1" s="41"/>
      <c r="R1" s="42"/>
      <c r="S1" s="42"/>
      <c r="T1" s="42"/>
      <c r="U1" s="42"/>
    </row>
    <row r="2" spans="1:21" ht="6" customHeight="1" x14ac:dyDescent="0.25">
      <c r="B2" s="44"/>
      <c r="C2" s="45"/>
      <c r="D2" s="45"/>
      <c r="E2" s="45"/>
      <c r="F2" s="46"/>
      <c r="G2" s="46"/>
      <c r="H2" s="47"/>
      <c r="I2" s="47"/>
      <c r="J2" s="47"/>
      <c r="K2" s="47"/>
      <c r="L2" s="47"/>
      <c r="M2" s="47"/>
      <c r="N2" s="47"/>
      <c r="O2" s="47"/>
      <c r="P2" s="48"/>
      <c r="R2" s="42"/>
      <c r="S2" s="42"/>
      <c r="T2" s="42"/>
      <c r="U2" s="42"/>
    </row>
    <row r="3" spans="1:21" x14ac:dyDescent="0.25">
      <c r="B3" s="44"/>
      <c r="C3" s="45"/>
      <c r="D3" s="45"/>
      <c r="E3" s="45"/>
      <c r="F3" s="45"/>
      <c r="G3" s="45"/>
      <c r="H3" s="49" t="str">
        <f>"No. "&amp;IF(M10="X","LPD",IF(I10="x","LPD",IF(G10="x","FPD")))&amp;" / INAURA - "&amp;G6&amp;" - "&amp;G8&amp;"/"</f>
        <v>No. LPD / INAURA - Sales &amp; Marketing - Staff/</v>
      </c>
      <c r="I3" s="49"/>
      <c r="J3" s="49"/>
      <c r="K3" s="49"/>
      <c r="L3" s="49"/>
      <c r="M3" s="50">
        <v>1</v>
      </c>
      <c r="N3" s="50"/>
      <c r="O3" s="51" t="str">
        <f>UPPER(G5)</f>
        <v>KANTOR PUSAT</v>
      </c>
      <c r="P3" s="48"/>
      <c r="R3" s="42"/>
      <c r="S3" s="42"/>
      <c r="T3" s="42"/>
      <c r="U3" s="42"/>
    </row>
    <row r="4" spans="1:21" ht="15.75" thickBot="1" x14ac:dyDescent="0.3">
      <c r="B4" s="44"/>
      <c r="C4" s="45"/>
      <c r="D4" s="45"/>
      <c r="E4" s="45"/>
      <c r="F4" s="52"/>
      <c r="G4" s="45"/>
      <c r="H4" s="45"/>
      <c r="I4" s="45"/>
      <c r="J4" s="45"/>
      <c r="K4" s="45"/>
      <c r="L4" s="45"/>
      <c r="M4" s="45"/>
      <c r="N4" s="53" t="s">
        <v>0</v>
      </c>
      <c r="O4" s="54">
        <v>45575</v>
      </c>
      <c r="P4" s="48"/>
      <c r="R4" s="42"/>
      <c r="S4" s="42"/>
      <c r="T4" s="42"/>
      <c r="U4" s="42"/>
    </row>
    <row r="5" spans="1:21" ht="16.5" thickTop="1" thickBot="1" x14ac:dyDescent="0.3">
      <c r="B5" s="44"/>
      <c r="C5" s="45" t="str">
        <f>IF(O4="","","Unit Kerja")</f>
        <v>Unit Kerja</v>
      </c>
      <c r="D5" s="45"/>
      <c r="E5" s="45"/>
      <c r="F5" s="55" t="str">
        <f>IF(O4="","",":")</f>
        <v>:</v>
      </c>
      <c r="G5" s="56" t="s">
        <v>1</v>
      </c>
      <c r="H5" s="56"/>
      <c r="I5" s="56"/>
      <c r="J5" s="45"/>
      <c r="K5" s="45"/>
      <c r="L5" s="45"/>
      <c r="M5" s="49" t="str">
        <f>IF(G5="","",IF(G5="Kantor Pusat","Lokasi Gedung :","Lokasi Kerja :"))</f>
        <v>Lokasi Gedung :</v>
      </c>
      <c r="N5" s="49"/>
      <c r="O5" s="57" t="s">
        <v>40</v>
      </c>
      <c r="P5" s="48"/>
      <c r="Q5" s="58"/>
      <c r="R5" s="42"/>
      <c r="S5" s="42"/>
      <c r="T5" s="42"/>
      <c r="U5" s="42"/>
    </row>
    <row r="6" spans="1:21" ht="15.75" thickBot="1" x14ac:dyDescent="0.3">
      <c r="A6" s="59"/>
      <c r="B6" s="44"/>
      <c r="C6" s="45" t="str">
        <f>IF(O5="","","Departement")</f>
        <v>Departement</v>
      </c>
      <c r="D6" s="45"/>
      <c r="E6" s="45"/>
      <c r="F6" s="45" t="str">
        <f>IF(O5="","",":")</f>
        <v>:</v>
      </c>
      <c r="G6" s="60" t="s">
        <v>16</v>
      </c>
      <c r="H6" s="60"/>
      <c r="I6" s="60"/>
      <c r="J6" s="45"/>
      <c r="K6" s="61"/>
      <c r="L6" s="62" t="str">
        <f>IF(G8="","","Keperluan")</f>
        <v>Keperluan</v>
      </c>
      <c r="M6" s="62" t="str">
        <f>IF(G8="","",":")</f>
        <v>:</v>
      </c>
      <c r="N6" s="63"/>
      <c r="O6" s="64" t="str">
        <f>IF(G10="-","",IF(G10="x",IF(O4="","Ketikan Tanggal STPD","")))</f>
        <v/>
      </c>
      <c r="P6" s="48"/>
      <c r="Q6" s="58"/>
      <c r="R6" s="42"/>
      <c r="S6" s="42"/>
      <c r="T6" s="42"/>
      <c r="U6" s="42"/>
    </row>
    <row r="7" spans="1:21" ht="15.75" thickBot="1" x14ac:dyDescent="0.3">
      <c r="B7" s="44"/>
      <c r="C7" s="45" t="str">
        <f>IF(G6="","","Nama Karyawan")</f>
        <v>Nama Karyawan</v>
      </c>
      <c r="D7" s="45"/>
      <c r="E7" s="45"/>
      <c r="F7" s="45" t="str">
        <f>IF(G6="","",":")</f>
        <v>:</v>
      </c>
      <c r="G7" s="60" t="s">
        <v>41</v>
      </c>
      <c r="H7" s="60"/>
      <c r="I7" s="60"/>
      <c r="J7" s="45"/>
      <c r="K7" s="45"/>
      <c r="L7" s="65" t="s">
        <v>48</v>
      </c>
      <c r="M7" s="65"/>
      <c r="N7" s="65"/>
      <c r="O7" s="65"/>
      <c r="P7" s="48"/>
      <c r="Q7" s="66" t="str">
        <f>IF(G8="Manager",IF(G6=A51,"Manager'",IF(G6=A52,"Manager'",IF(G6=A53,"Manager'",IF(G6=A54,"Manager'",IF(G6=A55,"Manager'",IF(G6=A56,"Manager'",IF(G6=A57,"Manager'","Manager"))))))),"")</f>
        <v/>
      </c>
      <c r="R7" s="67"/>
      <c r="S7" s="42"/>
      <c r="T7" s="42"/>
      <c r="U7" s="42"/>
    </row>
    <row r="8" spans="1:21" x14ac:dyDescent="0.25">
      <c r="B8" s="44"/>
      <c r="C8" s="45" t="str">
        <f>IF(G7="","","Jabatan")</f>
        <v>Jabatan</v>
      </c>
      <c r="D8" s="45"/>
      <c r="E8" s="45"/>
      <c r="F8" s="45" t="str">
        <f>IF(G7="","",":")</f>
        <v>:</v>
      </c>
      <c r="G8" s="68" t="s">
        <v>3</v>
      </c>
      <c r="H8" s="68"/>
      <c r="I8" s="68"/>
      <c r="J8" s="45"/>
      <c r="K8" s="45"/>
      <c r="L8" s="65"/>
      <c r="M8" s="65"/>
      <c r="N8" s="65"/>
      <c r="O8" s="65"/>
      <c r="P8" s="48"/>
      <c r="Q8" s="58"/>
      <c r="R8" s="67"/>
      <c r="S8" s="42"/>
      <c r="T8" s="42"/>
      <c r="U8" s="42"/>
    </row>
    <row r="9" spans="1:21" ht="5.25" customHeight="1" x14ac:dyDescent="0.25">
      <c r="B9" s="44"/>
      <c r="C9" s="45"/>
      <c r="D9" s="45"/>
      <c r="E9" s="45"/>
      <c r="F9" s="45"/>
      <c r="G9" s="45"/>
      <c r="H9" s="45"/>
      <c r="I9" s="45"/>
      <c r="J9" s="45"/>
      <c r="K9" s="45"/>
      <c r="L9" s="45"/>
      <c r="M9" s="45"/>
      <c r="N9" s="45"/>
      <c r="O9" s="45"/>
      <c r="P9" s="48"/>
      <c r="Q9" s="58"/>
      <c r="R9" s="67"/>
      <c r="S9" s="42"/>
      <c r="T9" s="42"/>
      <c r="U9" s="42"/>
    </row>
    <row r="10" spans="1:21" ht="15.75" thickBot="1" x14ac:dyDescent="0.3">
      <c r="B10" s="44"/>
      <c r="C10" s="45" t="str">
        <f>IF(L7="","","Permohonan")</f>
        <v>Permohonan</v>
      </c>
      <c r="D10" s="45"/>
      <c r="E10" s="45"/>
      <c r="F10" s="45" t="str">
        <f>IF(L7="","",":")</f>
        <v>:</v>
      </c>
      <c r="G10" s="69" t="s">
        <v>4</v>
      </c>
      <c r="H10" s="70" t="str">
        <f>IF(L7="",""," Uang Muka")</f>
        <v xml:space="preserve"> Uang Muka</v>
      </c>
      <c r="I10" s="69" t="s">
        <v>4</v>
      </c>
      <c r="J10" s="71" t="str">
        <f>IF(G10="-",""," Realisasi Biaya")</f>
        <v/>
      </c>
      <c r="K10" s="72"/>
      <c r="L10" s="61"/>
      <c r="M10" s="69" t="s">
        <v>5</v>
      </c>
      <c r="N10" s="71" t="str">
        <f>IF(L7="",""," Klaim Biaya/Pembayaran")</f>
        <v xml:space="preserve"> Klaim Biaya/Pembayaran</v>
      </c>
      <c r="O10" s="73"/>
      <c r="P10" s="48"/>
      <c r="Q10" s="58"/>
      <c r="R10" s="45" t="str">
        <f>IF(P10="","",IF(V1="X","Uang Muka",""))</f>
        <v/>
      </c>
      <c r="S10" s="42"/>
      <c r="T10" s="42"/>
      <c r="U10" s="42"/>
    </row>
    <row r="11" spans="1:21" ht="21.75" customHeight="1" thickTop="1" x14ac:dyDescent="0.25">
      <c r="B11" s="44"/>
      <c r="C11" s="74" t="s">
        <v>6</v>
      </c>
      <c r="D11" s="74"/>
      <c r="E11" s="74"/>
      <c r="F11" s="74"/>
      <c r="G11" s="74"/>
      <c r="H11" s="74"/>
      <c r="I11" s="74"/>
      <c r="J11" s="74"/>
      <c r="K11" s="75"/>
      <c r="L11" s="61"/>
      <c r="M11" s="74" t="s">
        <v>28</v>
      </c>
      <c r="N11" s="74"/>
      <c r="O11" s="74"/>
      <c r="P11" s="48"/>
      <c r="R11" s="67"/>
      <c r="S11" s="42"/>
      <c r="T11" s="42"/>
      <c r="U11" s="42"/>
    </row>
    <row r="12" spans="1:21" ht="1.5" customHeight="1" x14ac:dyDescent="0.25">
      <c r="B12" s="44"/>
      <c r="C12" s="75"/>
      <c r="D12" s="75"/>
      <c r="E12" s="75"/>
      <c r="F12" s="75"/>
      <c r="G12" s="75"/>
      <c r="H12" s="75"/>
      <c r="I12" s="75"/>
      <c r="J12" s="75"/>
      <c r="K12" s="75"/>
      <c r="L12" s="61"/>
      <c r="M12" s="76"/>
      <c r="N12" s="76"/>
      <c r="O12" s="76"/>
      <c r="P12" s="48"/>
      <c r="R12" s="67"/>
      <c r="S12" s="42"/>
      <c r="T12" s="42"/>
      <c r="U12" s="42"/>
    </row>
    <row r="13" spans="1:21" s="86" customFormat="1" ht="15.75" x14ac:dyDescent="0.25">
      <c r="A13" s="77"/>
      <c r="B13" s="78"/>
      <c r="C13" s="79" t="str">
        <f>IF(M10="x","Realisasi Penggunaan Dana (Klaim Biaya)",IF(I10="x","Jumlah Pengajuan Dana Sebelumnya",IF(G10="x","Permohonan Pengajuan Biaya Dimuka","")))</f>
        <v>Realisasi Penggunaan Dana (Klaim Biaya)</v>
      </c>
      <c r="D13" s="79"/>
      <c r="E13" s="79"/>
      <c r="F13" s="79"/>
      <c r="G13" s="79"/>
      <c r="H13" s="79"/>
      <c r="I13" s="79"/>
      <c r="J13" s="79"/>
      <c r="K13" s="80"/>
      <c r="L13" s="80"/>
      <c r="M13" s="81"/>
      <c r="N13" s="81"/>
      <c r="O13" s="81"/>
      <c r="P13" s="82"/>
      <c r="Q13" s="85"/>
      <c r="R13" s="84"/>
      <c r="S13" s="85"/>
      <c r="T13" s="85"/>
      <c r="U13" s="85"/>
    </row>
    <row r="14" spans="1:21" ht="15.75" thickBot="1" x14ac:dyDescent="0.3">
      <c r="B14" s="44"/>
      <c r="C14" s="87" t="str">
        <f>IF(C13="Permohonan Pengajuan Biaya Dimuka",O4,IF(C13="Jumlah Pengajuan Dana Sebelumnya",O4,""))</f>
        <v/>
      </c>
      <c r="D14" s="87"/>
      <c r="E14" s="87"/>
      <c r="F14" s="45"/>
      <c r="G14" s="88"/>
      <c r="H14" s="88"/>
      <c r="I14" s="88"/>
      <c r="J14" s="88"/>
      <c r="K14" s="88"/>
      <c r="L14" s="88"/>
      <c r="M14" s="49" t="str">
        <f>IF(M10="X","Bank :",IF(G10="x","Bank",""))</f>
        <v>Bank :</v>
      </c>
      <c r="N14" s="49"/>
      <c r="O14" s="89" t="s">
        <v>27</v>
      </c>
      <c r="P14" s="48"/>
      <c r="R14" s="67"/>
      <c r="S14" s="42"/>
      <c r="T14" s="42"/>
      <c r="U14" s="42"/>
    </row>
    <row r="15" spans="1:21" ht="15.75" thickTop="1" x14ac:dyDescent="0.25">
      <c r="B15" s="44"/>
      <c r="C15" s="45" t="str">
        <f>IF(C14="","","Jumlah Uang Muka")</f>
        <v/>
      </c>
      <c r="D15" s="45"/>
      <c r="E15" s="45"/>
      <c r="F15" s="45" t="str">
        <f>IF(C15="","",":")</f>
        <v/>
      </c>
      <c r="G15" s="32" t="str">
        <f>IF(C15="","",IF(M29="","",SUM(M24:N28)))</f>
        <v/>
      </c>
      <c r="H15" s="32"/>
      <c r="I15" s="90" t="str">
        <f>IF(C15="","","Cara Bayar :")</f>
        <v/>
      </c>
      <c r="J15" s="90"/>
      <c r="K15" s="91" t="str">
        <f>IF(C13="","","Transfer / Cash")</f>
        <v>Transfer / Cash</v>
      </c>
      <c r="L15" s="91"/>
      <c r="M15" s="49" t="str">
        <f>IF(M14="","","No.Rekening :")</f>
        <v>No.Rekening :</v>
      </c>
      <c r="N15" s="49"/>
      <c r="O15" s="92" t="s">
        <v>42</v>
      </c>
      <c r="P15" s="48"/>
      <c r="Q15" s="212">
        <f>IF(G15="",IF(I10="x",2,1),2)</f>
        <v>1</v>
      </c>
      <c r="R15" s="67"/>
      <c r="S15" s="42"/>
      <c r="T15" s="42"/>
      <c r="U15" s="42"/>
    </row>
    <row r="16" spans="1:21" s="86" customFormat="1" ht="15.75" x14ac:dyDescent="0.25">
      <c r="A16" s="77"/>
      <c r="B16" s="78"/>
      <c r="C16" s="79" t="str">
        <f>IF(M10="x","Realisasi Penggunaan Dana (Klaim Biaya)",IF(G10="-","",IF(I10="x","Realiasi Penggunaan Dana (Uang Muka)","")))</f>
        <v>Realisasi Penggunaan Dana (Klaim Biaya)</v>
      </c>
      <c r="D16" s="79"/>
      <c r="E16" s="79"/>
      <c r="F16" s="79"/>
      <c r="G16" s="79"/>
      <c r="H16" s="79"/>
      <c r="I16" s="79"/>
      <c r="J16" s="79"/>
      <c r="K16" s="94"/>
      <c r="L16" s="94"/>
      <c r="M16" s="94"/>
      <c r="N16" s="94"/>
      <c r="O16" s="94"/>
      <c r="P16" s="82"/>
      <c r="Q16" s="85"/>
      <c r="R16" s="84"/>
      <c r="S16" s="85"/>
      <c r="T16" s="85"/>
      <c r="U16" s="85"/>
    </row>
    <row r="17" spans="1:21" x14ac:dyDescent="0.25">
      <c r="B17" s="44"/>
      <c r="C17" s="87">
        <f ca="1">IF(C16="","",NOW())</f>
        <v>45565.56587071759</v>
      </c>
      <c r="D17" s="87"/>
      <c r="E17" s="87"/>
      <c r="F17" s="45"/>
      <c r="G17" s="73"/>
      <c r="H17" s="73"/>
      <c r="I17" s="73"/>
      <c r="J17" s="73"/>
      <c r="K17" s="73"/>
      <c r="L17" s="73"/>
      <c r="M17" s="49" t="str">
        <f>IF(C18="Pas","",IF(M10="x","Bank :",IF(I10="x","Bank :",IF(G10="-","",""))))</f>
        <v>Bank :</v>
      </c>
      <c r="N17" s="49"/>
      <c r="O17" s="95" t="str">
        <f>IF(C18="","",IF(G18=0,"",IF(C18="Kelebihan Uang Muka",IF(G5=E42,"Mandiri","Mandiri"),IF(C18="Jumlah Klaim",O14,O14))))</f>
        <v>BRI</v>
      </c>
      <c r="P17" s="48"/>
      <c r="R17" s="67"/>
      <c r="S17" s="42"/>
      <c r="T17" s="42"/>
      <c r="U17" s="42"/>
    </row>
    <row r="18" spans="1:21" x14ac:dyDescent="0.25">
      <c r="B18" s="44"/>
      <c r="C18" s="96" t="str">
        <f>IF(M10="x","Jumlah Klaim",IF(G10="X",IF(I10="X",IF(Q18&lt;0,"Kekurangan Uang Muka",IF(Q18=0,"Pas","Kelebihan Uang Muka")),""),""))</f>
        <v>Jumlah Klaim</v>
      </c>
      <c r="D18" s="96"/>
      <c r="E18" s="96"/>
      <c r="F18" s="95" t="str">
        <f>IF(C18="","",":")</f>
        <v>:</v>
      </c>
      <c r="G18" s="97">
        <f>IF(C18="","",Q18)</f>
        <v>250000</v>
      </c>
      <c r="H18" s="97"/>
      <c r="I18" s="98" t="str">
        <f>IF(C18="","",IF(C18="Pas","",IF(C18="Kelebihan Uang muka","Setor Melalui :","Cara Bayar :")))</f>
        <v>Cara Bayar :</v>
      </c>
      <c r="J18" s="98"/>
      <c r="K18" s="31" t="str">
        <f>IF(I18="","","Transfer / Cash")</f>
        <v>Transfer / Cash</v>
      </c>
      <c r="L18" s="31"/>
      <c r="M18" s="98" t="str">
        <f>IF(M17="","","No.Rekening :")</f>
        <v>No.Rekening :</v>
      </c>
      <c r="N18" s="98"/>
      <c r="O18" s="99" t="str">
        <f>IF(C18="","",IF(G18=0,"",IF(C18="Kelebihan Uang Muka",IF(G5=E42,"156 00233 77510","156 00233 77510"),IF(C18="Jumlah Klaim",O15,O15))))</f>
        <v>12542465236</v>
      </c>
      <c r="P18" s="48"/>
      <c r="Q18" s="213">
        <f>IF(Q15=2,M29-O29,O29)</f>
        <v>250000</v>
      </c>
      <c r="R18" s="67"/>
      <c r="S18" s="42"/>
      <c r="T18" s="42"/>
      <c r="U18" s="42"/>
    </row>
    <row r="19" spans="1:21" x14ac:dyDescent="0.25">
      <c r="B19" s="44"/>
      <c r="C19" s="95" t="str">
        <f>IF(C18="","","Terbilang")</f>
        <v>Terbilang</v>
      </c>
      <c r="D19" s="95"/>
      <c r="E19" s="95"/>
      <c r="F19" s="95" t="str">
        <f>IF(C19="","",":")</f>
        <v>:</v>
      </c>
      <c r="G19" s="101" t="str">
        <f>IF(C18="","",IF(G18="","",PROPER(IF(G18=0,"nol",IF(G18&lt;0,"minus ","")&amp;SUBSTITUTE(TRIM(SUBSTITUTE(SUBSTITUTE(SUBSTITUTE(SUBSTITUTE(SUBSTITUTE(SUBSTITUTE(SUBSTITUTE(SUBSTITUTE(SUBSTITUTE(SUBSTITUTE(SUBSTITUTE(SUBSTITUTE(SUBSTITUTE(SUBSTITUTE(SUBSTITUTE(SUBSTITUTE(SUBSTITUTE(SUBSTITUTE(SUBSTITUTE(SUBSTITUTE(SUBSTITUTE(SUBSTITUTE(SUBSTITUTE(SUBSTITUTE(IF(--MID(TEXT(ABS(G18),"000000000000000"),1,3)=0,"",MID(TEXT(ABS(G18),"000000000000000"),1,1)&amp;" ratus "&amp;MID(TEXT(ABS(G18),"000000000000000"),2,1)&amp;" puluh "&amp;MID(TEXT(ABS(G18),"000000000000000"),3,1)&amp;" trilyun ")&amp;IF(--MID(TEXT(ABS(G18),"000000000000000"),4,3)=0,"",MID(TEXT(ABS(G18),"000000000000000"),4,1)&amp;" ratus "&amp;MID(TEXT(ABS(G18),"000000000000000"),5,1)&amp;" puluh "&amp;MID(TEXT(ABS(G18),"000000000000000"),6,1)&amp;" milyar ")&amp;IF(--MID(TEXT(ABS(G18),"000000000000000"),7,3)=0,"",MID(TEXT(ABS(G18),"000000000000000"),7,1)&amp;" ratus "&amp;MID(TEXT(ABS(G18),"000000000000000"),8,1)&amp;" puluh "&amp;MID(TEXT(ABS(G18),"000000000000000"),9,1)&amp;" juta ")&amp;IF(--MID(TEXT(ABS(G18),"000000000000000"),10,3)=0,"",IF(--MID(TEXT(ABS(G18),"000000000000000"),10,3)=1,"*",MID(TEXT(ABS(G18),"000000000000000"),10,1)&amp;" ratus "&amp;MID(TEXT(ABS(G18),"000000000000000"),11,1)&amp;" puluh ")&amp;MID(TEXT(ABS(G18),"000000000000000"),12,1)&amp;" ribu ")&amp;IF(--MID(TEXT(ABS(G18),"000000000000000"),13,3)=0,"",MID(TEXT(ABS(G18),"000000000000000"),13,1)&amp;" ratus "&amp;MID(TEXT(ABS(G18),"000000000000000"),14,1)&amp;" puluh "&amp;MID(TEXT(ABS(G18),"000000000000000"),15,1)),1,"satu"),2,"dua"),3,"tiga"),4,"empat"),5,"lima"),6,"enam"),7,"tujuh"),8,"delapan"),9,"sembilan"),"0 ratus",""),"0 puluh",""),"satu puluh 0","sepuluh"),"satu puluh satu","sebelas"),"satu puluh dua","duabelas"),"satu puluh tiga","tigabelas"),"satu puluh empat","empatbelas"),"satu puluh lima","limabelas"),"satu puluh enam","enambelas"),"satu puluh tujuh","tujuhbelas"),"satu puluh delapan","delapanbelas"),"satu puluh sembilan","sembilanbelas"),"satu ratus","seratus"),"*satu ribu","seribu"),0,""))," "," "))&amp;" rupiah")))</f>
        <v>Dua Ratus Lima Puluh Ribu Rupiah</v>
      </c>
      <c r="H19" s="101"/>
      <c r="I19" s="101"/>
      <c r="J19" s="101"/>
      <c r="K19" s="101"/>
      <c r="L19" s="101"/>
      <c r="M19" s="101"/>
      <c r="N19" s="101"/>
      <c r="O19" s="101"/>
      <c r="P19" s="48"/>
      <c r="Q19" s="214"/>
      <c r="R19" s="67"/>
      <c r="S19" s="42"/>
      <c r="T19" s="42"/>
      <c r="U19" s="42"/>
    </row>
    <row r="20" spans="1:21" ht="3" customHeight="1" x14ac:dyDescent="0.25">
      <c r="B20" s="44"/>
      <c r="C20" s="45"/>
      <c r="D20" s="45"/>
      <c r="E20" s="45"/>
      <c r="F20" s="45"/>
      <c r="G20" s="103"/>
      <c r="H20" s="103"/>
      <c r="I20" s="103"/>
      <c r="J20" s="103"/>
      <c r="K20" s="103"/>
      <c r="L20" s="103"/>
      <c r="M20" s="103"/>
      <c r="N20" s="103"/>
      <c r="O20" s="103"/>
      <c r="P20" s="48"/>
      <c r="Q20" s="215"/>
      <c r="R20" s="67"/>
      <c r="S20" s="42"/>
      <c r="T20" s="42"/>
      <c r="U20" s="42"/>
    </row>
    <row r="21" spans="1:21" s="86" customFormat="1" ht="15.75" x14ac:dyDescent="0.25">
      <c r="A21" s="77"/>
      <c r="B21" s="78"/>
      <c r="C21" s="105" t="str">
        <f>IF(L7="-","","Tabel Detail Perhitungan :")</f>
        <v>Tabel Detail Perhitungan :</v>
      </c>
      <c r="D21" s="105"/>
      <c r="E21" s="105"/>
      <c r="F21" s="106"/>
      <c r="G21" s="107"/>
      <c r="H21" s="108" t="s">
        <v>39</v>
      </c>
      <c r="I21" s="108"/>
      <c r="J21" s="108"/>
      <c r="K21" s="108"/>
      <c r="L21" s="109"/>
      <c r="M21" s="110"/>
      <c r="N21" s="110"/>
      <c r="O21" s="111"/>
      <c r="P21" s="82"/>
      <c r="Q21" s="85"/>
      <c r="R21" s="84"/>
      <c r="S21" s="85"/>
      <c r="T21" s="85"/>
      <c r="U21" s="85"/>
    </row>
    <row r="22" spans="1:21" s="120" customFormat="1" ht="15.75" thickBot="1" x14ac:dyDescent="0.3">
      <c r="A22" s="112"/>
      <c r="B22" s="113"/>
      <c r="C22" s="114" t="str">
        <f>IF(G10="x","No.",IF(I10="x","No.",IF(M10="x","No.","")))</f>
        <v>No.</v>
      </c>
      <c r="D22" s="114" t="str">
        <f>IF(I10="x","Tanggal Nota",IF(G10="x","",IF(M10="x","Tanggal Nota","")))</f>
        <v>Tanggal Nota</v>
      </c>
      <c r="E22" s="115" t="str">
        <f>IF(G10="x","Keterangan",IF(I10="x","Keterangan",IF(M10="x","Keterangan","")))</f>
        <v>Keterangan</v>
      </c>
      <c r="F22" s="115"/>
      <c r="G22" s="115"/>
      <c r="H22" s="115"/>
      <c r="I22" s="115"/>
      <c r="J22" s="115"/>
      <c r="K22" s="115"/>
      <c r="L22" s="114" t="str">
        <f>IF(I10="x","No. Bukti",IF(G10="x","",IF(M10="x","No. Bukti","")))</f>
        <v>No. Bukti</v>
      </c>
      <c r="M22" s="116" t="str">
        <f>IF(I10="x","",IF(G10="x","Total Pengajuan",IF(M10="x","","")))</f>
        <v/>
      </c>
      <c r="N22" s="116"/>
      <c r="O22" s="117" t="str">
        <f>IF(I10="x","Total Realisasi",IF(G10="x","",IF(M10="x","Total Klaim","")))</f>
        <v>Total Klaim</v>
      </c>
      <c r="P22" s="118"/>
      <c r="Q22" s="119"/>
      <c r="R22" s="119"/>
      <c r="S22" s="119"/>
      <c r="T22" s="119"/>
      <c r="U22" s="119"/>
    </row>
    <row r="23" spans="1:21" ht="3.75" customHeight="1" x14ac:dyDescent="0.25">
      <c r="B23" s="44"/>
      <c r="C23" s="121"/>
      <c r="D23" s="121"/>
      <c r="E23" s="122"/>
      <c r="F23" s="122"/>
      <c r="G23" s="122"/>
      <c r="H23" s="122"/>
      <c r="I23" s="122"/>
      <c r="J23" s="122"/>
      <c r="K23" s="122"/>
      <c r="L23" s="122"/>
      <c r="M23" s="123"/>
      <c r="N23" s="124"/>
      <c r="O23" s="124"/>
      <c r="P23" s="48"/>
      <c r="R23" s="42"/>
      <c r="S23" s="42"/>
      <c r="T23" s="42"/>
      <c r="U23" s="42"/>
    </row>
    <row r="24" spans="1:21" ht="15.75" thickBot="1" x14ac:dyDescent="0.3">
      <c r="B24" s="44"/>
      <c r="C24" s="125">
        <f>IF(E24&lt;&gt;"",COUNTA($E$24:E24),"")</f>
        <v>1</v>
      </c>
      <c r="D24" s="126" t="s">
        <v>50</v>
      </c>
      <c r="E24" s="127" t="s">
        <v>49</v>
      </c>
      <c r="F24" s="128"/>
      <c r="G24" s="128"/>
      <c r="H24" s="128"/>
      <c r="I24" s="128"/>
      <c r="J24" s="128"/>
      <c r="K24" s="129"/>
      <c r="L24" s="130">
        <v>1</v>
      </c>
      <c r="M24" s="131">
        <v>125</v>
      </c>
      <c r="N24" s="132"/>
      <c r="O24" s="133">
        <v>250000</v>
      </c>
      <c r="P24" s="48"/>
      <c r="Q24" s="104"/>
      <c r="R24" s="42"/>
      <c r="S24" s="42"/>
      <c r="T24" s="42"/>
      <c r="U24" s="42"/>
    </row>
    <row r="25" spans="1:21" ht="15.75" thickBot="1" x14ac:dyDescent="0.3">
      <c r="B25" s="44"/>
      <c r="C25" s="125" t="str">
        <f>IF(E25&lt;&gt;"",COUNTA($E$24:E25),"")</f>
        <v/>
      </c>
      <c r="D25" s="126"/>
      <c r="E25" s="134"/>
      <c r="F25" s="135"/>
      <c r="G25" s="135"/>
      <c r="H25" s="135"/>
      <c r="I25" s="135"/>
      <c r="J25" s="135"/>
      <c r="K25" s="136"/>
      <c r="L25" s="130"/>
      <c r="M25" s="131"/>
      <c r="N25" s="132"/>
      <c r="O25" s="133"/>
      <c r="P25" s="48"/>
      <c r="Q25" s="58"/>
      <c r="R25" s="42"/>
      <c r="S25" s="42"/>
      <c r="T25" s="42"/>
      <c r="U25" s="42"/>
    </row>
    <row r="26" spans="1:21" ht="15.75" thickBot="1" x14ac:dyDescent="0.3">
      <c r="B26" s="44"/>
      <c r="C26" s="125" t="str">
        <f>IF(E26&lt;&gt;"",COUNTA($E$24:E26),"")</f>
        <v/>
      </c>
      <c r="D26" s="126"/>
      <c r="E26" s="134"/>
      <c r="F26" s="135"/>
      <c r="G26" s="135"/>
      <c r="H26" s="135"/>
      <c r="I26" s="135"/>
      <c r="J26" s="135"/>
      <c r="K26" s="136"/>
      <c r="L26" s="130"/>
      <c r="M26" s="131"/>
      <c r="N26" s="132"/>
      <c r="O26" s="133"/>
      <c r="P26" s="48"/>
      <c r="Q26" s="58"/>
      <c r="R26" s="42"/>
      <c r="S26" s="42"/>
      <c r="T26" s="42"/>
      <c r="U26" s="42"/>
    </row>
    <row r="27" spans="1:21" ht="15.75" thickBot="1" x14ac:dyDescent="0.3">
      <c r="B27" s="44"/>
      <c r="C27" s="125" t="str">
        <f>IF(E27&lt;&gt;"",COUNTA($E$24:E27),"")</f>
        <v/>
      </c>
      <c r="D27" s="126"/>
      <c r="E27" s="134"/>
      <c r="F27" s="135"/>
      <c r="G27" s="135"/>
      <c r="H27" s="135"/>
      <c r="I27" s="135"/>
      <c r="J27" s="135"/>
      <c r="K27" s="136"/>
      <c r="L27" s="130"/>
      <c r="M27" s="131"/>
      <c r="N27" s="132"/>
      <c r="O27" s="133"/>
      <c r="P27" s="48"/>
      <c r="Q27" s="58"/>
      <c r="R27" s="42"/>
      <c r="S27" s="42"/>
      <c r="T27" s="42"/>
      <c r="U27" s="42"/>
    </row>
    <row r="28" spans="1:21" x14ac:dyDescent="0.25">
      <c r="B28" s="44"/>
      <c r="C28" s="125" t="str">
        <f>IF(E28&lt;&gt;"",COUNTA($E$24:E28),"")</f>
        <v/>
      </c>
      <c r="D28" s="137"/>
      <c r="E28" s="138"/>
      <c r="F28" s="139"/>
      <c r="G28" s="139"/>
      <c r="H28" s="139"/>
      <c r="I28" s="139"/>
      <c r="J28" s="139"/>
      <c r="K28" s="140"/>
      <c r="L28" s="141"/>
      <c r="M28" s="142"/>
      <c r="N28" s="143"/>
      <c r="O28" s="144"/>
      <c r="P28" s="48"/>
      <c r="Q28" s="58"/>
      <c r="R28" s="42"/>
      <c r="S28" s="42"/>
      <c r="T28" s="42"/>
      <c r="U28" s="42"/>
    </row>
    <row r="29" spans="1:21" ht="13.5" customHeight="1" thickBot="1" x14ac:dyDescent="0.3">
      <c r="B29" s="44"/>
      <c r="C29" s="115" t="str">
        <f>IF(E22="","","Total")</f>
        <v>Total</v>
      </c>
      <c r="D29" s="115"/>
      <c r="E29" s="115"/>
      <c r="F29" s="115"/>
      <c r="G29" s="115"/>
      <c r="H29" s="115"/>
      <c r="I29" s="115"/>
      <c r="J29" s="115"/>
      <c r="K29" s="115"/>
      <c r="L29" s="115"/>
      <c r="M29" s="145">
        <f>IF(M24="","",SUM(M24:N28))</f>
        <v>125</v>
      </c>
      <c r="N29" s="145"/>
      <c r="O29" s="146">
        <f>IF(O22="","",SUM(O24:O28))</f>
        <v>250000</v>
      </c>
      <c r="P29" s="48"/>
      <c r="Q29" s="58"/>
      <c r="R29" s="42"/>
      <c r="S29" s="42"/>
      <c r="T29" s="42"/>
      <c r="U29" s="42"/>
    </row>
    <row r="30" spans="1:21" ht="3.75" customHeight="1" thickBot="1" x14ac:dyDescent="0.3">
      <c r="B30" s="44"/>
      <c r="C30" s="62"/>
      <c r="D30" s="62"/>
      <c r="E30" s="62"/>
      <c r="F30" s="147"/>
      <c r="G30" s="147"/>
      <c r="H30" s="10"/>
      <c r="I30" s="11"/>
      <c r="J30" s="11"/>
      <c r="K30" s="11"/>
      <c r="L30" s="148"/>
      <c r="M30" s="149"/>
      <c r="N30" s="12"/>
      <c r="O30" s="13"/>
      <c r="P30" s="48"/>
      <c r="R30" s="42"/>
      <c r="S30" s="42"/>
      <c r="T30" s="42"/>
      <c r="U30" s="42"/>
    </row>
    <row r="31" spans="1:21" x14ac:dyDescent="0.25">
      <c r="A31" s="150"/>
      <c r="B31" s="44"/>
      <c r="C31" s="151" t="str">
        <f>IF(M10="x","Penanggung Jawab",IF(I10="x","Penanggung jawab",IF(G10="x","Pemohon,","")))</f>
        <v>Penanggung Jawab</v>
      </c>
      <c r="D31" s="152"/>
      <c r="E31" s="152"/>
      <c r="F31" s="152"/>
      <c r="G31" s="153"/>
      <c r="H31" s="152" t="str">
        <f>IF(C32="","",IF(C38="Direktur","","Disetujui,"))</f>
        <v>Disetujui,</v>
      </c>
      <c r="I31" s="152"/>
      <c r="J31" s="152" t="str">
        <f>IF(C32="","",IF(C18="Pas","Diverifikasi",IF(C18="Kelebihan Uang Muka","Diterima oleh,","Dibayarkan,")))</f>
        <v>Dibayarkan,</v>
      </c>
      <c r="K31" s="152"/>
      <c r="L31" s="152"/>
      <c r="M31" s="152"/>
      <c r="N31" s="152" t="str">
        <f>IF(C32="","",IF(I10="X","Diketahui, ",IF(M10="x","Diketahui, ","Diterima,")))</f>
        <v xml:space="preserve">Diketahui, </v>
      </c>
      <c r="O31" s="207"/>
      <c r="P31" s="155"/>
      <c r="R31" s="42"/>
      <c r="S31" s="42"/>
      <c r="T31" s="42"/>
      <c r="U31" s="42"/>
    </row>
    <row r="32" spans="1:21" x14ac:dyDescent="0.25">
      <c r="B32" s="44"/>
      <c r="C32" s="156" t="str">
        <f>IF(C31="","",G6)</f>
        <v>Sales &amp; Marketing</v>
      </c>
      <c r="D32" s="157"/>
      <c r="E32" s="157"/>
      <c r="F32" s="157"/>
      <c r="G32" s="158"/>
      <c r="H32" s="157" t="str">
        <f>IF(H31="","",IF(C38="Direktur","",IF(C32="Purchasing",IF(C38="Staff","Purchasing","BOD"),IF(C38="General Manager","BOD",IF(C38="Manager","BOD",IF(C38="Manager'","Sales &amp; Marketing",IF(C38="National Manager","Sales &amp; Marketing",C32)))))))</f>
        <v>Sales &amp; Marketing</v>
      </c>
      <c r="I32" s="157"/>
      <c r="J32" s="159" t="str">
        <f>IF(C32="","","Finance &amp; Accounting")</f>
        <v>Finance &amp; Accounting</v>
      </c>
      <c r="K32" s="159"/>
      <c r="L32" s="159"/>
      <c r="M32" s="159"/>
      <c r="N32" s="159" t="str">
        <f>IF(N31="Diketahui, ",J32,C32)</f>
        <v>Finance &amp; Accounting</v>
      </c>
      <c r="O32" s="208"/>
      <c r="P32" s="162"/>
      <c r="R32" s="42"/>
      <c r="S32" s="42"/>
      <c r="T32" s="42"/>
      <c r="U32" s="42"/>
    </row>
    <row r="33" spans="1:21" x14ac:dyDescent="0.25">
      <c r="B33" s="44"/>
      <c r="C33" s="163"/>
      <c r="D33" s="164"/>
      <c r="E33" s="164"/>
      <c r="F33" s="164"/>
      <c r="G33" s="165"/>
      <c r="H33" s="159"/>
      <c r="I33" s="159"/>
      <c r="J33" s="211"/>
      <c r="K33" s="211"/>
      <c r="L33" s="211"/>
      <c r="M33" s="211"/>
      <c r="N33" s="159"/>
      <c r="O33" s="208"/>
      <c r="P33" s="48"/>
      <c r="R33" s="42"/>
      <c r="S33" s="42"/>
      <c r="T33" s="42"/>
      <c r="U33" s="42"/>
    </row>
    <row r="34" spans="1:21" ht="4.5" customHeight="1" x14ac:dyDescent="0.25">
      <c r="B34" s="44"/>
      <c r="C34" s="163"/>
      <c r="D34" s="164"/>
      <c r="E34" s="164"/>
      <c r="F34" s="164"/>
      <c r="G34" s="165"/>
      <c r="H34" s="159"/>
      <c r="I34" s="159"/>
      <c r="J34" s="211"/>
      <c r="K34" s="211"/>
      <c r="L34" s="211"/>
      <c r="M34" s="211"/>
      <c r="N34" s="159"/>
      <c r="O34" s="208"/>
      <c r="P34" s="48"/>
      <c r="R34" s="42"/>
      <c r="S34" s="42"/>
      <c r="T34" s="42"/>
      <c r="U34" s="42"/>
    </row>
    <row r="35" spans="1:21" x14ac:dyDescent="0.25">
      <c r="B35" s="44"/>
      <c r="C35" s="163"/>
      <c r="D35" s="164"/>
      <c r="E35" s="164"/>
      <c r="F35" s="164"/>
      <c r="G35" s="165"/>
      <c r="H35" s="159"/>
      <c r="I35" s="159"/>
      <c r="J35" s="211"/>
      <c r="K35" s="211"/>
      <c r="L35" s="211"/>
      <c r="M35" s="211"/>
      <c r="N35" s="159"/>
      <c r="O35" s="208"/>
      <c r="P35" s="48"/>
      <c r="R35" s="42"/>
      <c r="S35" s="42"/>
      <c r="T35" s="42"/>
      <c r="U35" s="42"/>
    </row>
    <row r="36" spans="1:21" x14ac:dyDescent="0.25">
      <c r="B36" s="44"/>
      <c r="C36" s="163"/>
      <c r="D36" s="164"/>
      <c r="E36" s="164"/>
      <c r="F36" s="164"/>
      <c r="G36" s="165"/>
      <c r="H36" s="159"/>
      <c r="I36" s="159"/>
      <c r="J36" s="211"/>
      <c r="K36" s="211"/>
      <c r="L36" s="211"/>
      <c r="M36" s="211"/>
      <c r="N36" s="159"/>
      <c r="O36" s="208"/>
      <c r="P36" s="48"/>
      <c r="R36" s="42"/>
      <c r="S36" s="42"/>
      <c r="T36" s="42"/>
      <c r="U36" s="42"/>
    </row>
    <row r="37" spans="1:21" s="120" customFormat="1" x14ac:dyDescent="0.25">
      <c r="A37" s="166"/>
      <c r="B37" s="167"/>
      <c r="C37" s="168" t="str">
        <f>IF(C32="","",""&amp;("( "&amp;G7&amp;" )")&amp;"")</f>
        <v>( Andi )</v>
      </c>
      <c r="D37" s="169"/>
      <c r="E37" s="169"/>
      <c r="F37" s="169"/>
      <c r="G37" s="170"/>
      <c r="H37" s="169" t="str">
        <f>IF(C32="","",IF(C32="BOD","","(…....................)"))</f>
        <v>(…....................)</v>
      </c>
      <c r="I37" s="169"/>
      <c r="J37" s="169" t="str">
        <f>IF(C32="","","(…....................)")</f>
        <v>(…....................)</v>
      </c>
      <c r="K37" s="169"/>
      <c r="L37" s="169"/>
      <c r="M37" s="169"/>
      <c r="N37" s="169" t="str">
        <f>IF(C32="","","(…....................)")</f>
        <v>(…....................)</v>
      </c>
      <c r="O37" s="209"/>
      <c r="P37" s="172"/>
      <c r="Q37" s="119"/>
      <c r="R37" s="119"/>
      <c r="S37" s="119"/>
      <c r="T37" s="119"/>
      <c r="U37" s="119"/>
    </row>
    <row r="38" spans="1:21" ht="15.75" thickBot="1" x14ac:dyDescent="0.3">
      <c r="A38" s="67"/>
      <c r="B38" s="173"/>
      <c r="C38" s="174" t="str">
        <f>IF(C31="","",IF(Q7="",G8,Q7))</f>
        <v>Staff</v>
      </c>
      <c r="D38" s="175"/>
      <c r="E38" s="175"/>
      <c r="F38" s="175"/>
      <c r="G38" s="176"/>
      <c r="H38" s="177" t="str">
        <f>IF(H31="","",IF(C38="Direktur","",IF(C32="Purchasing",IF(C38="Staff","Supervisor","Direktur"),IF(C38="Manager'","General manager",IF(C38="Direktur","",IF(C38="General Manager","Direktur",IF(C38="Jr. Manager","Direktur",IF(C38="Manager","Direktur",IF(C38="Regional Manager","National Manager",IF(C38="Area Sales Mgr","National Manager",IF(C38="Area Sales Spv","National Manager",IF(C38="Area Sales","National Manager",IF(C38="Delivery Collector","National Manager",IF(C38="National Manager","General Manager","Manager"))))))))))))))</f>
        <v>Manager</v>
      </c>
      <c r="I38" s="177"/>
      <c r="J38" s="177" t="str">
        <f>IF(C32="","","Controller ")</f>
        <v xml:space="preserve">Controller </v>
      </c>
      <c r="K38" s="177"/>
      <c r="L38" s="177"/>
      <c r="M38" s="177"/>
      <c r="N38" s="177" t="str">
        <f>IF(N31="Diketahui, ","Manager",C38)</f>
        <v>Manager</v>
      </c>
      <c r="O38" s="210"/>
      <c r="P38" s="155"/>
      <c r="R38" s="42"/>
      <c r="S38" s="42"/>
      <c r="T38" s="42"/>
      <c r="U38" s="42"/>
    </row>
    <row r="39" spans="1:21" ht="6.75" customHeight="1" thickBot="1" x14ac:dyDescent="0.3">
      <c r="A39" s="36" t="s">
        <v>4</v>
      </c>
      <c r="B39" s="180"/>
      <c r="C39" s="181"/>
      <c r="D39" s="181"/>
      <c r="E39" s="181"/>
      <c r="F39" s="182"/>
      <c r="G39" s="182"/>
      <c r="H39" s="182"/>
      <c r="I39" s="182"/>
      <c r="J39" s="182"/>
      <c r="K39" s="182"/>
      <c r="L39" s="183"/>
      <c r="M39" s="183"/>
      <c r="N39" s="183"/>
      <c r="O39" s="183"/>
      <c r="P39" s="184"/>
      <c r="R39" s="42"/>
      <c r="S39" s="42"/>
      <c r="T39" s="42"/>
      <c r="U39" s="42"/>
    </row>
    <row r="40" spans="1:21" ht="6.75" customHeight="1" thickTop="1" x14ac:dyDescent="0.25">
      <c r="B40" s="185"/>
      <c r="C40" s="185"/>
      <c r="D40" s="185"/>
      <c r="E40" s="185"/>
      <c r="F40" s="186"/>
      <c r="G40" s="186"/>
      <c r="H40" s="186"/>
      <c r="I40" s="186"/>
      <c r="J40" s="186"/>
      <c r="K40" s="186"/>
      <c r="L40" s="38"/>
      <c r="M40" s="38"/>
      <c r="N40" s="38"/>
      <c r="O40" s="38"/>
      <c r="P40" s="38"/>
      <c r="R40" s="42"/>
      <c r="S40" s="42"/>
      <c r="T40" s="42"/>
      <c r="U40" s="42"/>
    </row>
    <row r="41" spans="1:21" s="42" customFormat="1" x14ac:dyDescent="0.25">
      <c r="A41" s="36" t="s">
        <v>8</v>
      </c>
      <c r="B41" s="187"/>
      <c r="C41" s="187"/>
      <c r="D41" s="187"/>
      <c r="E41" s="188"/>
      <c r="F41" s="187"/>
      <c r="G41" s="187"/>
      <c r="H41" s="187"/>
      <c r="I41" s="187"/>
      <c r="J41" s="189"/>
      <c r="K41" s="189"/>
      <c r="L41" s="189"/>
      <c r="M41" s="189"/>
      <c r="N41" s="189"/>
      <c r="O41" s="189"/>
      <c r="P41" s="189"/>
    </row>
    <row r="42" spans="1:21" s="42" customFormat="1" x14ac:dyDescent="0.25">
      <c r="A42" s="36" t="s">
        <v>9</v>
      </c>
      <c r="B42" s="36"/>
      <c r="C42" s="36"/>
      <c r="D42" s="36"/>
      <c r="E42" s="36" t="s">
        <v>1</v>
      </c>
      <c r="F42" s="36"/>
      <c r="G42" s="36"/>
      <c r="H42" s="36"/>
      <c r="I42" s="36"/>
      <c r="J42" s="67"/>
      <c r="K42" s="67"/>
      <c r="L42" s="67"/>
      <c r="M42" s="67"/>
      <c r="N42" s="67"/>
      <c r="O42" s="67"/>
      <c r="P42" s="67"/>
    </row>
    <row r="43" spans="1:21" s="42" customFormat="1" x14ac:dyDescent="0.25">
      <c r="A43" s="190" t="s">
        <v>4</v>
      </c>
      <c r="B43" s="190"/>
      <c r="C43" s="191"/>
      <c r="D43" s="192"/>
      <c r="E43" s="192" t="s">
        <v>10</v>
      </c>
      <c r="F43" s="36"/>
      <c r="G43" s="36"/>
      <c r="H43" s="36"/>
      <c r="I43" s="36"/>
      <c r="J43" s="67"/>
      <c r="K43" s="67"/>
      <c r="L43" s="67"/>
      <c r="M43" s="67"/>
      <c r="N43" s="67"/>
      <c r="O43" s="67"/>
      <c r="P43" s="67"/>
    </row>
    <row r="44" spans="1:21" s="42" customFormat="1" x14ac:dyDescent="0.25">
      <c r="A44" s="190" t="s">
        <v>5</v>
      </c>
      <c r="B44" s="190"/>
      <c r="C44" s="191"/>
      <c r="D44" s="192"/>
      <c r="E44" s="192" t="s">
        <v>11</v>
      </c>
      <c r="F44" s="58"/>
      <c r="G44" s="36"/>
      <c r="H44" s="36"/>
      <c r="I44" s="36"/>
      <c r="J44" s="67"/>
      <c r="K44" s="67"/>
      <c r="L44" s="67"/>
      <c r="M44" s="67"/>
      <c r="N44" s="67"/>
      <c r="O44" s="67"/>
      <c r="P44" s="67"/>
      <c r="T44" s="67"/>
    </row>
    <row r="45" spans="1:21" s="42" customFormat="1" x14ac:dyDescent="0.25">
      <c r="A45" s="193" t="s">
        <v>4</v>
      </c>
      <c r="B45" s="190"/>
      <c r="C45" s="191"/>
      <c r="D45" s="192"/>
      <c r="E45" s="192"/>
      <c r="F45" s="58"/>
      <c r="G45" s="36"/>
      <c r="H45" s="36"/>
      <c r="I45" s="36"/>
      <c r="J45" s="67"/>
      <c r="K45" s="67"/>
      <c r="L45" s="67"/>
      <c r="M45" s="67"/>
      <c r="N45" s="67"/>
      <c r="O45" s="67"/>
      <c r="P45" s="67"/>
    </row>
    <row r="46" spans="1:21" s="42" customFormat="1" x14ac:dyDescent="0.25">
      <c r="A46" s="194" t="s">
        <v>12</v>
      </c>
      <c r="B46" s="195"/>
      <c r="C46" s="191"/>
      <c r="D46" s="192"/>
      <c r="E46" s="192"/>
      <c r="F46" s="192" t="s">
        <v>7</v>
      </c>
      <c r="G46" s="36"/>
      <c r="H46" s="36"/>
      <c r="I46" s="36"/>
      <c r="J46" s="67"/>
      <c r="K46" s="67"/>
      <c r="L46" s="67"/>
      <c r="M46" s="67"/>
      <c r="N46" s="67"/>
      <c r="O46" s="67"/>
      <c r="P46" s="67"/>
    </row>
    <row r="47" spans="1:21" s="42" customFormat="1" x14ac:dyDescent="0.25">
      <c r="A47" s="193" t="s">
        <v>14</v>
      </c>
      <c r="B47" s="190"/>
      <c r="C47" s="191"/>
      <c r="D47" s="192"/>
      <c r="E47" s="192"/>
      <c r="F47" s="192" t="s">
        <v>27</v>
      </c>
      <c r="G47" s="36"/>
      <c r="H47" s="36"/>
      <c r="I47" s="36"/>
      <c r="J47" s="67"/>
      <c r="K47" s="67"/>
      <c r="L47" s="67"/>
      <c r="M47" s="67"/>
      <c r="N47" s="67"/>
      <c r="O47" s="67"/>
      <c r="P47" s="67"/>
    </row>
    <row r="48" spans="1:21" s="42" customFormat="1" x14ac:dyDescent="0.25">
      <c r="A48" s="193" t="s">
        <v>15</v>
      </c>
      <c r="B48" s="190"/>
      <c r="C48" s="191"/>
      <c r="D48" s="192"/>
      <c r="E48" s="192"/>
      <c r="F48" s="192" t="s">
        <v>26</v>
      </c>
      <c r="G48" s="36"/>
      <c r="H48" s="36"/>
      <c r="I48" s="36"/>
      <c r="J48" s="67"/>
      <c r="K48" s="67"/>
      <c r="L48" s="67"/>
      <c r="M48" s="67"/>
      <c r="N48" s="67"/>
      <c r="O48" s="67"/>
      <c r="P48" s="67"/>
    </row>
    <row r="49" spans="1:20" s="42" customFormat="1" x14ac:dyDescent="0.25">
      <c r="A49" s="193" t="s">
        <v>2</v>
      </c>
      <c r="B49" s="190"/>
      <c r="C49" s="191"/>
      <c r="D49" s="192"/>
      <c r="E49" s="192"/>
      <c r="F49" s="58"/>
      <c r="G49" s="36"/>
      <c r="H49" s="36"/>
      <c r="I49" s="36"/>
      <c r="J49" s="67"/>
      <c r="K49" s="67"/>
      <c r="L49" s="67"/>
      <c r="M49" s="67"/>
      <c r="N49" s="67"/>
      <c r="O49" s="67"/>
      <c r="P49" s="67"/>
    </row>
    <row r="50" spans="1:20" s="42" customFormat="1" x14ac:dyDescent="0.25">
      <c r="A50" s="193" t="s">
        <v>29</v>
      </c>
      <c r="B50" s="190"/>
      <c r="C50" s="191"/>
      <c r="D50" s="192"/>
      <c r="E50" s="192"/>
      <c r="F50" s="36"/>
      <c r="G50" s="36"/>
      <c r="H50" s="36"/>
      <c r="I50" s="36"/>
      <c r="J50" s="67"/>
      <c r="K50" s="67"/>
      <c r="L50" s="67"/>
      <c r="M50" s="67"/>
      <c r="N50" s="67"/>
      <c r="O50" s="67"/>
      <c r="P50" s="67"/>
    </row>
    <row r="51" spans="1:20" s="42" customFormat="1" x14ac:dyDescent="0.25">
      <c r="A51" s="196" t="s">
        <v>16</v>
      </c>
      <c r="B51" s="190"/>
      <c r="C51" s="191"/>
      <c r="D51" s="192"/>
      <c r="E51" s="192"/>
      <c r="F51" s="36"/>
      <c r="G51" s="36"/>
      <c r="H51" s="36"/>
      <c r="I51" s="36"/>
      <c r="J51" s="67"/>
      <c r="K51" s="67"/>
      <c r="L51" s="67"/>
      <c r="M51" s="67"/>
      <c r="N51" s="67"/>
      <c r="O51" s="67"/>
      <c r="P51" s="67"/>
    </row>
    <row r="52" spans="1:20" s="42" customFormat="1" x14ac:dyDescent="0.25">
      <c r="A52" s="193" t="s">
        <v>13</v>
      </c>
      <c r="B52" s="190"/>
      <c r="C52" s="191"/>
      <c r="D52" s="192"/>
      <c r="E52" s="192"/>
      <c r="F52" s="58"/>
      <c r="G52" s="36"/>
      <c r="H52" s="36"/>
      <c r="I52" s="36"/>
      <c r="J52" s="67"/>
      <c r="K52" s="67"/>
      <c r="L52" s="67"/>
      <c r="M52" s="67"/>
      <c r="N52" s="67"/>
      <c r="O52" s="67"/>
      <c r="P52" s="67"/>
      <c r="R52" s="67"/>
      <c r="S52" s="67"/>
      <c r="T52" s="67"/>
    </row>
    <row r="53" spans="1:20" s="42" customFormat="1" x14ac:dyDescent="0.25">
      <c r="A53" s="193" t="s">
        <v>30</v>
      </c>
      <c r="B53" s="190"/>
      <c r="C53" s="191"/>
      <c r="D53" s="192"/>
      <c r="E53" s="192"/>
      <c r="F53" s="58"/>
      <c r="G53" s="36"/>
      <c r="H53" s="36"/>
      <c r="I53" s="36"/>
      <c r="J53" s="67"/>
      <c r="K53" s="67"/>
      <c r="L53" s="67"/>
      <c r="M53" s="67"/>
      <c r="N53" s="67"/>
      <c r="O53" s="67"/>
      <c r="P53" s="67"/>
      <c r="R53" s="67"/>
      <c r="S53" s="67"/>
      <c r="T53" s="67"/>
    </row>
    <row r="54" spans="1:20" s="42" customFormat="1" x14ac:dyDescent="0.25">
      <c r="A54" s="193" t="s">
        <v>31</v>
      </c>
      <c r="B54" s="197"/>
      <c r="C54" s="191"/>
      <c r="D54" s="192"/>
      <c r="E54" s="192"/>
      <c r="F54" s="58"/>
      <c r="G54" s="36"/>
      <c r="H54" s="36"/>
      <c r="I54" s="36"/>
      <c r="J54" s="67"/>
      <c r="K54" s="67"/>
      <c r="L54" s="67"/>
      <c r="M54" s="67"/>
      <c r="N54" s="67"/>
      <c r="O54" s="67"/>
      <c r="P54" s="67"/>
      <c r="R54" s="67"/>
      <c r="S54" s="67"/>
      <c r="T54" s="67"/>
    </row>
    <row r="55" spans="1:20" s="42" customFormat="1" x14ac:dyDescent="0.25">
      <c r="A55" s="193" t="s">
        <v>32</v>
      </c>
      <c r="B55" s="190"/>
      <c r="C55" s="191"/>
      <c r="D55" s="192"/>
      <c r="E55" s="192"/>
      <c r="F55" s="58"/>
      <c r="G55" s="36"/>
      <c r="H55" s="36"/>
      <c r="I55" s="36"/>
      <c r="J55" s="67"/>
      <c r="K55" s="67"/>
      <c r="L55" s="67"/>
      <c r="M55" s="67"/>
      <c r="N55" s="67"/>
      <c r="O55" s="67"/>
      <c r="P55" s="67"/>
      <c r="R55" s="67"/>
      <c r="S55" s="67"/>
      <c r="T55" s="67"/>
    </row>
    <row r="56" spans="1:20" s="42" customFormat="1" x14ac:dyDescent="0.25">
      <c r="A56" s="193" t="s">
        <v>33</v>
      </c>
      <c r="B56" s="195"/>
      <c r="C56" s="191"/>
      <c r="D56" s="192"/>
      <c r="E56" s="192"/>
      <c r="F56" s="36"/>
      <c r="G56" s="36"/>
      <c r="H56" s="36"/>
      <c r="I56" s="36"/>
      <c r="J56" s="67"/>
      <c r="K56" s="67"/>
      <c r="L56" s="67"/>
      <c r="M56" s="67"/>
      <c r="N56" s="67"/>
      <c r="O56" s="67"/>
      <c r="P56" s="67"/>
      <c r="R56" s="67"/>
      <c r="S56" s="67"/>
      <c r="T56" s="67"/>
    </row>
    <row r="57" spans="1:20" s="42" customFormat="1" x14ac:dyDescent="0.25">
      <c r="A57" s="193" t="s">
        <v>34</v>
      </c>
      <c r="B57" s="190"/>
      <c r="C57" s="191"/>
      <c r="D57" s="192"/>
      <c r="E57" s="192"/>
      <c r="F57" s="36"/>
      <c r="G57" s="36"/>
      <c r="H57" s="36"/>
      <c r="I57" s="36"/>
      <c r="J57" s="67"/>
      <c r="K57" s="67"/>
      <c r="L57" s="67"/>
      <c r="M57" s="67"/>
      <c r="N57" s="67"/>
      <c r="O57" s="67"/>
      <c r="P57" s="67"/>
      <c r="R57" s="67"/>
      <c r="S57" s="67"/>
      <c r="T57" s="67"/>
    </row>
    <row r="58" spans="1:20" s="42" customFormat="1" x14ac:dyDescent="0.25">
      <c r="A58" s="196"/>
      <c r="B58" s="190"/>
      <c r="C58" s="191"/>
      <c r="D58" s="192"/>
      <c r="E58" s="192"/>
      <c r="F58" s="36"/>
      <c r="G58" s="36"/>
      <c r="H58" s="36"/>
      <c r="I58" s="36"/>
      <c r="J58" s="67"/>
      <c r="K58" s="67"/>
      <c r="L58" s="67"/>
      <c r="M58" s="67"/>
      <c r="N58" s="67"/>
      <c r="O58" s="67"/>
      <c r="P58" s="67"/>
      <c r="R58" s="67"/>
      <c r="S58" s="67"/>
      <c r="T58" s="14"/>
    </row>
    <row r="59" spans="1:20" s="42" customFormat="1" x14ac:dyDescent="0.25">
      <c r="A59" s="198" t="s">
        <v>4</v>
      </c>
      <c r="B59" s="190"/>
      <c r="C59" s="191"/>
      <c r="D59" s="192"/>
      <c r="E59" s="192"/>
      <c r="F59" s="36"/>
      <c r="G59" s="36"/>
      <c r="H59" s="36"/>
      <c r="I59" s="36"/>
      <c r="J59" s="67"/>
      <c r="K59" s="67"/>
      <c r="L59" s="67"/>
      <c r="M59" s="67"/>
      <c r="N59" s="67"/>
      <c r="O59" s="67"/>
      <c r="P59" s="67"/>
      <c r="R59" s="67"/>
      <c r="S59" s="67"/>
      <c r="T59" s="14"/>
    </row>
    <row r="60" spans="1:20" s="42" customFormat="1" x14ac:dyDescent="0.25">
      <c r="A60" s="199" t="s">
        <v>16</v>
      </c>
      <c r="B60" s="190"/>
      <c r="C60" s="191"/>
      <c r="D60" s="192"/>
      <c r="E60" s="192"/>
      <c r="F60" s="36"/>
      <c r="G60" s="36"/>
      <c r="H60" s="36"/>
      <c r="I60" s="36"/>
      <c r="J60" s="67"/>
      <c r="K60" s="67"/>
      <c r="L60" s="67"/>
      <c r="M60" s="67"/>
      <c r="N60" s="67"/>
      <c r="O60" s="67"/>
      <c r="P60" s="67"/>
      <c r="R60" s="67"/>
      <c r="S60" s="67"/>
      <c r="T60" s="14"/>
    </row>
    <row r="61" spans="1:20" s="42" customFormat="1" x14ac:dyDescent="0.25">
      <c r="A61" s="193" t="s">
        <v>4</v>
      </c>
      <c r="B61" s="190"/>
      <c r="C61" s="191"/>
      <c r="D61" s="192"/>
      <c r="E61" s="192"/>
      <c r="F61" s="36"/>
      <c r="G61" s="36"/>
      <c r="H61" s="36"/>
      <c r="I61" s="36"/>
      <c r="J61" s="67"/>
      <c r="K61" s="67"/>
      <c r="L61" s="67"/>
      <c r="M61" s="67"/>
      <c r="N61" s="67"/>
      <c r="O61" s="67"/>
      <c r="P61" s="67"/>
      <c r="R61" s="67"/>
      <c r="S61" s="67"/>
      <c r="T61" s="14"/>
    </row>
    <row r="62" spans="1:20" s="42" customFormat="1" x14ac:dyDescent="0.25">
      <c r="A62" s="194" t="s">
        <v>18</v>
      </c>
      <c r="B62" s="190"/>
      <c r="C62" s="191"/>
      <c r="D62" s="192"/>
      <c r="E62" s="192"/>
      <c r="F62" s="36"/>
      <c r="G62" s="36"/>
      <c r="H62" s="36"/>
      <c r="I62" s="36"/>
      <c r="J62" s="67"/>
      <c r="K62" s="67"/>
      <c r="L62" s="67"/>
      <c r="M62" s="67"/>
      <c r="N62" s="67"/>
      <c r="O62" s="67"/>
      <c r="P62" s="67"/>
      <c r="R62" s="67"/>
      <c r="S62" s="67"/>
      <c r="T62" s="14"/>
    </row>
    <row r="63" spans="1:20" s="42" customFormat="1" x14ac:dyDescent="0.25">
      <c r="A63" s="193" t="s">
        <v>19</v>
      </c>
      <c r="B63" s="190"/>
      <c r="C63" s="191"/>
      <c r="D63" s="192"/>
      <c r="E63" s="192"/>
      <c r="F63" s="36"/>
      <c r="G63" s="36"/>
      <c r="H63" s="36"/>
      <c r="I63" s="36"/>
      <c r="J63" s="67"/>
      <c r="K63" s="67"/>
      <c r="L63" s="67"/>
      <c r="M63" s="67"/>
      <c r="N63" s="67"/>
      <c r="O63" s="67"/>
      <c r="P63" s="67"/>
      <c r="R63" s="67"/>
      <c r="S63" s="67"/>
      <c r="T63" s="14"/>
    </row>
    <row r="64" spans="1:20" s="42" customFormat="1" x14ac:dyDescent="0.25">
      <c r="A64" s="193" t="s">
        <v>20</v>
      </c>
      <c r="B64" s="190"/>
      <c r="C64" s="191"/>
      <c r="D64" s="192"/>
      <c r="E64" s="192"/>
      <c r="F64" s="36"/>
      <c r="G64" s="36"/>
      <c r="H64" s="36"/>
      <c r="I64" s="36"/>
      <c r="J64" s="67"/>
      <c r="K64" s="67"/>
      <c r="L64" s="67"/>
      <c r="M64" s="67"/>
      <c r="N64" s="67"/>
      <c r="O64" s="67"/>
      <c r="P64" s="67"/>
      <c r="R64" s="67"/>
      <c r="S64" s="67"/>
      <c r="T64" s="14"/>
    </row>
    <row r="65" spans="1:20" s="42" customFormat="1" x14ac:dyDescent="0.25">
      <c r="A65" s="193" t="s">
        <v>35</v>
      </c>
      <c r="B65" s="200"/>
      <c r="C65" s="191"/>
      <c r="D65" s="192"/>
      <c r="E65" s="192"/>
      <c r="F65" s="36"/>
      <c r="G65" s="36"/>
      <c r="H65" s="36"/>
      <c r="I65" s="36"/>
      <c r="J65" s="67"/>
      <c r="K65" s="67"/>
      <c r="L65" s="67"/>
      <c r="M65" s="67"/>
      <c r="N65" s="67"/>
      <c r="O65" s="67"/>
      <c r="P65" s="67"/>
      <c r="R65" s="67"/>
      <c r="S65" s="67"/>
      <c r="T65" s="67"/>
    </row>
    <row r="66" spans="1:20" s="42" customFormat="1" x14ac:dyDescent="0.25">
      <c r="A66" s="193" t="s">
        <v>21</v>
      </c>
      <c r="B66" s="190"/>
      <c r="C66" s="191"/>
      <c r="D66" s="192"/>
      <c r="E66" s="192"/>
      <c r="F66" s="36"/>
      <c r="G66" s="36"/>
      <c r="H66" s="36"/>
      <c r="I66" s="36"/>
      <c r="J66" s="67"/>
      <c r="K66" s="67"/>
      <c r="L66" s="67"/>
      <c r="M66" s="67"/>
      <c r="N66" s="67"/>
      <c r="O66" s="67"/>
      <c r="P66" s="67"/>
      <c r="R66" s="67"/>
      <c r="S66" s="67"/>
      <c r="T66" s="67"/>
    </row>
    <row r="67" spans="1:20" s="42" customFormat="1" x14ac:dyDescent="0.25">
      <c r="A67" s="193" t="s">
        <v>22</v>
      </c>
      <c r="B67" s="190"/>
      <c r="C67" s="191"/>
      <c r="D67" s="192"/>
      <c r="E67" s="192"/>
      <c r="F67" s="36"/>
      <c r="G67" s="36"/>
      <c r="H67" s="36"/>
      <c r="I67" s="36"/>
      <c r="J67" s="67"/>
      <c r="K67" s="67"/>
      <c r="L67" s="67"/>
      <c r="M67" s="67"/>
      <c r="N67" s="67"/>
      <c r="O67" s="67"/>
      <c r="P67" s="67"/>
      <c r="R67" s="67"/>
      <c r="S67" s="67"/>
      <c r="T67" s="67"/>
    </row>
    <row r="68" spans="1:20" s="42" customFormat="1" x14ac:dyDescent="0.25">
      <c r="A68" s="193" t="s">
        <v>23</v>
      </c>
      <c r="B68" s="190"/>
      <c r="C68" s="191"/>
      <c r="D68" s="192"/>
      <c r="E68" s="192"/>
      <c r="F68" s="36"/>
      <c r="G68" s="36"/>
      <c r="H68" s="36"/>
      <c r="I68" s="36"/>
      <c r="J68" s="67"/>
      <c r="K68" s="67"/>
      <c r="L68" s="67"/>
      <c r="M68" s="67"/>
      <c r="N68" s="67"/>
      <c r="O68" s="67"/>
      <c r="P68" s="67"/>
      <c r="R68" s="67"/>
      <c r="S68" s="67"/>
      <c r="T68" s="67"/>
    </row>
    <row r="69" spans="1:20" s="42" customFormat="1" x14ac:dyDescent="0.25">
      <c r="A69" s="193" t="s">
        <v>24</v>
      </c>
      <c r="B69" s="190"/>
      <c r="C69" s="191"/>
      <c r="D69" s="192"/>
      <c r="E69" s="192"/>
      <c r="F69" s="36"/>
      <c r="G69" s="36"/>
      <c r="H69" s="36"/>
      <c r="I69" s="36"/>
      <c r="J69" s="67"/>
      <c r="K69" s="67"/>
      <c r="L69" s="67"/>
      <c r="M69" s="67"/>
      <c r="N69" s="67"/>
      <c r="O69" s="67"/>
      <c r="P69" s="67"/>
      <c r="R69" s="67"/>
      <c r="S69" s="67"/>
      <c r="T69" s="67"/>
    </row>
    <row r="70" spans="1:20" s="42" customFormat="1" x14ac:dyDescent="0.25">
      <c r="A70" s="193" t="s">
        <v>25</v>
      </c>
      <c r="B70" s="190"/>
      <c r="C70" s="191"/>
      <c r="D70" s="192"/>
      <c r="E70" s="192"/>
      <c r="F70" s="36"/>
      <c r="G70" s="36"/>
      <c r="H70" s="36"/>
      <c r="I70" s="36"/>
      <c r="J70" s="67"/>
      <c r="K70" s="67"/>
      <c r="L70" s="67"/>
      <c r="M70" s="67"/>
      <c r="N70" s="67"/>
      <c r="O70" s="67"/>
      <c r="P70" s="67"/>
      <c r="R70" s="67"/>
      <c r="S70" s="67"/>
      <c r="T70" s="67"/>
    </row>
    <row r="71" spans="1:20" s="42" customFormat="1" x14ac:dyDescent="0.25">
      <c r="A71" s="193" t="s">
        <v>3</v>
      </c>
      <c r="B71" s="195"/>
      <c r="C71" s="191"/>
      <c r="D71" s="192"/>
      <c r="E71" s="192"/>
      <c r="F71" s="36"/>
      <c r="G71" s="36"/>
      <c r="H71" s="36"/>
      <c r="I71" s="36"/>
      <c r="J71" s="67"/>
      <c r="K71" s="67"/>
      <c r="L71" s="67"/>
      <c r="M71" s="67"/>
      <c r="N71" s="67"/>
      <c r="O71" s="67"/>
      <c r="P71" s="67"/>
      <c r="R71" s="67"/>
      <c r="S71" s="67"/>
      <c r="T71" s="67"/>
    </row>
    <row r="72" spans="1:20" s="42" customFormat="1" x14ac:dyDescent="0.25">
      <c r="A72" s="201" t="s">
        <v>4</v>
      </c>
      <c r="B72" s="191"/>
      <c r="C72" s="191"/>
      <c r="D72" s="192"/>
      <c r="E72" s="192"/>
      <c r="F72" s="36"/>
      <c r="G72" s="36"/>
      <c r="H72" s="36"/>
      <c r="I72" s="36"/>
      <c r="J72" s="67"/>
      <c r="K72" s="67"/>
      <c r="L72" s="67"/>
      <c r="M72" s="67"/>
      <c r="N72" s="67"/>
      <c r="O72" s="67"/>
      <c r="P72" s="67"/>
    </row>
    <row r="73" spans="1:20" s="42" customFormat="1" x14ac:dyDescent="0.25">
      <c r="A73" s="193" t="s">
        <v>36</v>
      </c>
      <c r="B73" s="191"/>
      <c r="C73" s="191"/>
      <c r="D73" s="192"/>
      <c r="E73" s="192"/>
      <c r="F73" s="36"/>
      <c r="G73" s="36"/>
      <c r="H73" s="36"/>
      <c r="I73" s="36"/>
      <c r="J73" s="67"/>
      <c r="K73" s="67"/>
      <c r="L73" s="67"/>
      <c r="M73" s="67"/>
      <c r="N73" s="67"/>
      <c r="O73" s="67"/>
      <c r="P73" s="67"/>
    </row>
    <row r="74" spans="1:20" s="42" customFormat="1" x14ac:dyDescent="0.25">
      <c r="A74" s="193" t="s">
        <v>37</v>
      </c>
      <c r="B74" s="191"/>
      <c r="C74" s="191"/>
      <c r="D74" s="192"/>
      <c r="E74" s="192"/>
      <c r="F74" s="36"/>
      <c r="G74" s="36"/>
      <c r="H74" s="36"/>
      <c r="I74" s="36"/>
      <c r="J74" s="67"/>
      <c r="K74" s="67"/>
      <c r="L74" s="67"/>
      <c r="M74" s="67"/>
      <c r="N74" s="67"/>
      <c r="O74" s="67"/>
      <c r="P74" s="67"/>
    </row>
    <row r="75" spans="1:20" s="42" customFormat="1" x14ac:dyDescent="0.25">
      <c r="A75" s="193" t="s">
        <v>17</v>
      </c>
      <c r="B75" s="191"/>
      <c r="C75" s="191"/>
      <c r="D75" s="192"/>
      <c r="E75" s="192"/>
      <c r="F75" s="36"/>
      <c r="G75" s="36"/>
      <c r="H75" s="36"/>
      <c r="I75" s="36"/>
      <c r="J75" s="67"/>
      <c r="K75" s="67"/>
      <c r="L75" s="67"/>
      <c r="M75" s="67"/>
      <c r="N75" s="67"/>
      <c r="O75" s="67"/>
      <c r="P75" s="67"/>
    </row>
    <row r="76" spans="1:20" s="42" customFormat="1" x14ac:dyDescent="0.25">
      <c r="A76" s="193" t="s">
        <v>38</v>
      </c>
      <c r="B76" s="191"/>
      <c r="C76" s="191"/>
      <c r="D76" s="192"/>
      <c r="E76" s="192"/>
      <c r="F76" s="36"/>
      <c r="G76" s="36"/>
      <c r="H76" s="36"/>
      <c r="I76" s="36"/>
      <c r="J76" s="67"/>
      <c r="K76" s="67"/>
      <c r="L76" s="67"/>
      <c r="M76" s="67"/>
      <c r="N76" s="67"/>
      <c r="O76" s="67"/>
      <c r="P76" s="67"/>
    </row>
    <row r="77" spans="1:20" s="42" customFormat="1" x14ac:dyDescent="0.25">
      <c r="A77" s="193" t="s">
        <v>3</v>
      </c>
      <c r="B77" s="191"/>
      <c r="C77" s="191"/>
      <c r="D77" s="192"/>
      <c r="E77" s="192"/>
      <c r="F77" s="36"/>
      <c r="G77" s="36"/>
      <c r="H77" s="36"/>
      <c r="I77" s="36"/>
      <c r="J77" s="67"/>
      <c r="K77" s="67"/>
      <c r="L77" s="67"/>
      <c r="M77" s="67"/>
      <c r="N77" s="67"/>
      <c r="O77" s="67"/>
      <c r="P77" s="67"/>
    </row>
    <row r="78" spans="1:20" s="42" customFormat="1" x14ac:dyDescent="0.25">
      <c r="A78" s="202"/>
      <c r="B78" s="202"/>
      <c r="C78" s="202"/>
      <c r="D78" s="203"/>
      <c r="E78" s="203"/>
      <c r="F78" s="67"/>
      <c r="G78" s="67"/>
      <c r="H78" s="67"/>
      <c r="I78" s="67"/>
      <c r="J78" s="67"/>
      <c r="K78" s="67"/>
      <c r="L78" s="67"/>
      <c r="M78" s="67"/>
      <c r="N78" s="67"/>
      <c r="O78" s="67"/>
      <c r="P78" s="67"/>
    </row>
    <row r="79" spans="1:20" s="42" customFormat="1" x14ac:dyDescent="0.25">
      <c r="A79" s="202"/>
      <c r="B79" s="202"/>
      <c r="C79" s="202"/>
      <c r="D79" s="203"/>
      <c r="E79" s="203"/>
      <c r="F79" s="67"/>
      <c r="G79" s="67"/>
      <c r="H79" s="67"/>
      <c r="I79" s="67"/>
      <c r="J79" s="67"/>
      <c r="K79" s="67"/>
      <c r="L79" s="67"/>
      <c r="M79" s="67"/>
      <c r="N79" s="67"/>
      <c r="O79" s="67"/>
      <c r="P79" s="67"/>
    </row>
    <row r="80" spans="1:20" s="42" customFormat="1" x14ac:dyDescent="0.25">
      <c r="A80" s="202"/>
      <c r="B80" s="202"/>
      <c r="C80" s="202"/>
      <c r="D80" s="203"/>
      <c r="E80" s="203"/>
      <c r="F80" s="67"/>
      <c r="G80" s="67"/>
      <c r="H80" s="67"/>
    </row>
    <row r="81" spans="1:21" s="42" customFormat="1" x14ac:dyDescent="0.25">
      <c r="A81" s="202"/>
      <c r="B81" s="202"/>
      <c r="C81" s="202"/>
      <c r="D81" s="203"/>
      <c r="E81" s="203"/>
      <c r="F81" s="67"/>
      <c r="G81" s="67"/>
      <c r="H81" s="67"/>
    </row>
    <row r="82" spans="1:21" s="42" customFormat="1" x14ac:dyDescent="0.25">
      <c r="A82" s="202"/>
      <c r="B82" s="202"/>
      <c r="C82" s="202"/>
      <c r="D82" s="203"/>
      <c r="E82" s="203"/>
      <c r="F82" s="67"/>
      <c r="G82" s="67"/>
      <c r="H82" s="67"/>
    </row>
    <row r="83" spans="1:21" s="42" customFormat="1" x14ac:dyDescent="0.25">
      <c r="A83" s="202"/>
      <c r="B83" s="202"/>
      <c r="C83" s="202"/>
      <c r="D83" s="203"/>
      <c r="E83" s="203"/>
      <c r="F83" s="67"/>
      <c r="G83" s="67"/>
      <c r="H83" s="67"/>
    </row>
    <row r="84" spans="1:21" s="42" customFormat="1" x14ac:dyDescent="0.25">
      <c r="A84" s="202"/>
      <c r="B84" s="202"/>
      <c r="C84" s="202"/>
      <c r="D84" s="203"/>
      <c r="E84" s="203"/>
      <c r="F84" s="67"/>
      <c r="G84" s="67"/>
      <c r="H84" s="67"/>
    </row>
    <row r="85" spans="1:21" s="42" customFormat="1" x14ac:dyDescent="0.25">
      <c r="A85" s="202"/>
      <c r="B85" s="202"/>
      <c r="C85" s="202"/>
      <c r="D85" s="203"/>
      <c r="E85" s="203"/>
      <c r="F85" s="67"/>
      <c r="G85" s="67"/>
      <c r="H85" s="67"/>
      <c r="L85" s="43"/>
      <c r="M85" s="43"/>
      <c r="N85" s="43"/>
      <c r="O85" s="43"/>
      <c r="P85" s="43"/>
      <c r="R85" s="43"/>
      <c r="S85" s="43"/>
      <c r="T85" s="43"/>
      <c r="U85" s="43"/>
    </row>
    <row r="86" spans="1:21" s="42" customFormat="1" x14ac:dyDescent="0.25">
      <c r="A86" s="202"/>
      <c r="B86" s="202"/>
      <c r="C86" s="202"/>
      <c r="D86" s="203"/>
      <c r="E86" s="203"/>
      <c r="F86" s="67"/>
      <c r="G86" s="67"/>
      <c r="H86" s="67"/>
      <c r="L86" s="43"/>
      <c r="M86" s="43"/>
      <c r="N86" s="43"/>
      <c r="O86" s="43"/>
      <c r="P86" s="43"/>
      <c r="R86" s="43"/>
      <c r="S86" s="43"/>
      <c r="T86" s="43"/>
      <c r="U86" s="43"/>
    </row>
    <row r="87" spans="1:21" s="42" customFormat="1" x14ac:dyDescent="0.25">
      <c r="A87" s="202"/>
      <c r="B87" s="202"/>
      <c r="C87" s="202"/>
      <c r="D87" s="203"/>
      <c r="E87" s="203"/>
      <c r="F87" s="67"/>
      <c r="G87" s="67"/>
      <c r="H87" s="67"/>
      <c r="L87" s="43"/>
      <c r="M87" s="43"/>
      <c r="N87" s="43"/>
      <c r="O87" s="43"/>
      <c r="P87" s="43"/>
      <c r="R87" s="43"/>
      <c r="S87" s="43"/>
      <c r="T87" s="43"/>
      <c r="U87" s="43"/>
    </row>
    <row r="88" spans="1:21" s="42" customFormat="1" x14ac:dyDescent="0.25">
      <c r="A88" s="202"/>
      <c r="B88" s="202"/>
      <c r="C88" s="202"/>
      <c r="D88" s="203"/>
      <c r="E88" s="203"/>
      <c r="F88" s="67"/>
      <c r="G88" s="67"/>
      <c r="H88" s="67"/>
      <c r="L88" s="43"/>
      <c r="M88" s="43"/>
      <c r="N88" s="43"/>
      <c r="O88" s="43"/>
      <c r="P88" s="43"/>
      <c r="R88" s="43"/>
      <c r="S88" s="43"/>
      <c r="T88" s="43"/>
      <c r="U88" s="43"/>
    </row>
    <row r="89" spans="1:21" s="42" customFormat="1" x14ac:dyDescent="0.25">
      <c r="A89" s="202"/>
      <c r="B89" s="202"/>
      <c r="C89" s="202"/>
      <c r="D89" s="203"/>
      <c r="E89" s="203"/>
      <c r="F89" s="67"/>
      <c r="G89" s="67"/>
      <c r="H89" s="67"/>
      <c r="I89" s="67"/>
      <c r="J89" s="67"/>
      <c r="K89" s="67"/>
      <c r="L89" s="204"/>
      <c r="M89" s="204"/>
      <c r="N89" s="204"/>
      <c r="O89" s="204"/>
      <c r="P89" s="204"/>
      <c r="R89" s="43"/>
      <c r="S89" s="43"/>
      <c r="T89" s="43"/>
      <c r="U89" s="43"/>
    </row>
    <row r="90" spans="1:21" s="42" customFormat="1" x14ac:dyDescent="0.25">
      <c r="A90" s="202"/>
      <c r="B90" s="202"/>
      <c r="C90" s="202"/>
      <c r="D90" s="203"/>
      <c r="E90" s="203"/>
      <c r="F90" s="67"/>
      <c r="G90" s="67"/>
      <c r="H90" s="67"/>
      <c r="I90" s="67"/>
      <c r="J90" s="67"/>
      <c r="K90" s="67"/>
      <c r="L90" s="204"/>
      <c r="M90" s="204"/>
      <c r="N90" s="204"/>
      <c r="O90" s="204"/>
      <c r="P90" s="204"/>
      <c r="R90" s="43"/>
      <c r="S90" s="43"/>
      <c r="T90" s="43"/>
      <c r="U90" s="43"/>
    </row>
    <row r="91" spans="1:21" s="42" customFormat="1" x14ac:dyDescent="0.25">
      <c r="A91" s="202"/>
      <c r="B91" s="202"/>
      <c r="C91" s="202"/>
      <c r="D91" s="203"/>
      <c r="E91" s="203"/>
      <c r="F91" s="67"/>
      <c r="G91" s="67"/>
      <c r="H91" s="67"/>
      <c r="I91" s="67"/>
      <c r="J91" s="67"/>
      <c r="K91" s="67"/>
      <c r="L91" s="204"/>
      <c r="M91" s="204"/>
      <c r="N91" s="204"/>
      <c r="O91" s="204"/>
      <c r="P91" s="204"/>
      <c r="R91" s="43"/>
      <c r="S91" s="43"/>
      <c r="T91" s="43"/>
      <c r="U91" s="43"/>
    </row>
    <row r="92" spans="1:21" s="42" customFormat="1" x14ac:dyDescent="0.25">
      <c r="A92" s="202"/>
      <c r="B92" s="202"/>
      <c r="C92" s="202"/>
      <c r="D92" s="203"/>
      <c r="E92" s="203"/>
      <c r="F92" s="67"/>
      <c r="G92" s="67"/>
      <c r="H92" s="67"/>
      <c r="I92" s="67"/>
      <c r="J92" s="67"/>
      <c r="K92" s="67"/>
      <c r="L92" s="204"/>
      <c r="M92" s="204"/>
      <c r="N92" s="204"/>
      <c r="O92" s="204"/>
      <c r="P92" s="204"/>
      <c r="R92" s="43"/>
      <c r="S92" s="43"/>
      <c r="T92" s="43"/>
      <c r="U92" s="43"/>
    </row>
    <row r="93" spans="1:21" s="42" customFormat="1" x14ac:dyDescent="0.25">
      <c r="A93" s="202"/>
      <c r="B93" s="202"/>
      <c r="C93" s="202"/>
      <c r="D93" s="203"/>
      <c r="E93" s="203"/>
      <c r="F93" s="67"/>
      <c r="G93" s="67"/>
      <c r="H93" s="67"/>
      <c r="I93" s="67"/>
      <c r="J93" s="67"/>
      <c r="K93" s="67"/>
      <c r="L93" s="204"/>
      <c r="M93" s="204"/>
      <c r="N93" s="204"/>
      <c r="O93" s="204"/>
      <c r="P93" s="204"/>
      <c r="R93" s="43"/>
      <c r="S93" s="43"/>
      <c r="T93" s="43"/>
      <c r="U93" s="43"/>
    </row>
    <row r="94" spans="1:21" s="42" customFormat="1" x14ac:dyDescent="0.25">
      <c r="A94" s="202"/>
      <c r="B94" s="202"/>
      <c r="C94" s="202"/>
      <c r="D94" s="203"/>
      <c r="E94" s="203"/>
      <c r="F94" s="67"/>
      <c r="G94" s="67"/>
      <c r="H94" s="67"/>
      <c r="I94" s="67"/>
      <c r="J94" s="67"/>
      <c r="K94" s="67"/>
      <c r="L94" s="204"/>
      <c r="M94" s="204"/>
      <c r="N94" s="204"/>
      <c r="O94" s="204"/>
      <c r="P94" s="204"/>
      <c r="R94" s="43"/>
      <c r="S94" s="43"/>
      <c r="T94" s="43"/>
      <c r="U94" s="43"/>
    </row>
    <row r="95" spans="1:21" s="42" customFormat="1" x14ac:dyDescent="0.25">
      <c r="A95" s="202"/>
      <c r="B95" s="202"/>
      <c r="C95" s="202"/>
      <c r="D95" s="203"/>
      <c r="E95" s="203"/>
      <c r="F95" s="67"/>
      <c r="G95" s="67"/>
      <c r="H95" s="67"/>
      <c r="I95" s="67"/>
      <c r="J95" s="67"/>
      <c r="K95" s="67"/>
      <c r="L95" s="204"/>
      <c r="M95" s="204"/>
      <c r="N95" s="204"/>
      <c r="O95" s="204"/>
      <c r="P95" s="204"/>
      <c r="R95" s="43"/>
      <c r="S95" s="43"/>
      <c r="T95" s="43"/>
      <c r="U95" s="43"/>
    </row>
    <row r="96" spans="1:21" s="42" customFormat="1" x14ac:dyDescent="0.25">
      <c r="A96" s="202"/>
      <c r="B96" s="202"/>
      <c r="C96" s="202"/>
      <c r="D96" s="203"/>
      <c r="E96" s="203"/>
      <c r="F96" s="67"/>
      <c r="G96" s="67"/>
      <c r="H96" s="67"/>
      <c r="I96" s="67"/>
      <c r="J96" s="67"/>
      <c r="K96" s="67"/>
      <c r="L96" s="204"/>
      <c r="M96" s="204"/>
      <c r="N96" s="204"/>
      <c r="O96" s="204"/>
      <c r="P96" s="204"/>
      <c r="R96" s="43"/>
      <c r="S96" s="43"/>
      <c r="T96" s="43"/>
      <c r="U96" s="43"/>
    </row>
    <row r="97" spans="1:21" s="42" customFormat="1" x14ac:dyDescent="0.25">
      <c r="A97" s="202"/>
      <c r="B97" s="202"/>
      <c r="C97" s="202"/>
      <c r="D97" s="203"/>
      <c r="E97" s="203"/>
      <c r="F97" s="204"/>
      <c r="G97" s="204"/>
      <c r="H97" s="204"/>
      <c r="I97" s="204"/>
      <c r="J97" s="204"/>
      <c r="K97" s="204"/>
      <c r="L97" s="204"/>
      <c r="M97" s="204"/>
      <c r="N97" s="204"/>
      <c r="O97" s="204"/>
      <c r="P97" s="204"/>
      <c r="R97" s="43"/>
      <c r="S97" s="43"/>
      <c r="T97" s="43"/>
      <c r="U97" s="43"/>
    </row>
    <row r="98" spans="1:21" s="42" customFormat="1" x14ac:dyDescent="0.25">
      <c r="A98" s="202"/>
      <c r="B98" s="202"/>
      <c r="C98" s="202"/>
      <c r="D98" s="203"/>
      <c r="E98" s="203"/>
      <c r="F98" s="204"/>
      <c r="G98" s="204"/>
      <c r="H98" s="204"/>
      <c r="I98" s="204"/>
      <c r="J98" s="204"/>
      <c r="K98" s="204"/>
      <c r="L98" s="204"/>
      <c r="M98" s="204"/>
      <c r="N98" s="204"/>
      <c r="O98" s="204"/>
      <c r="P98" s="204"/>
      <c r="R98" s="43"/>
      <c r="S98" s="43"/>
      <c r="T98" s="43"/>
      <c r="U98" s="43"/>
    </row>
    <row r="99" spans="1:21" s="204" customFormat="1" x14ac:dyDescent="0.25">
      <c r="A99" s="202"/>
      <c r="B99" s="202"/>
      <c r="C99" s="202"/>
      <c r="D99" s="203"/>
      <c r="E99" s="203"/>
      <c r="Q99" s="42"/>
      <c r="R99" s="43"/>
      <c r="S99" s="43"/>
      <c r="T99" s="43"/>
      <c r="U99" s="43"/>
    </row>
    <row r="100" spans="1:21" s="204" customFormat="1" x14ac:dyDescent="0.25">
      <c r="A100" s="202"/>
      <c r="B100" s="202"/>
      <c r="C100" s="202"/>
      <c r="D100" s="203"/>
      <c r="E100" s="203"/>
      <c r="Q100" s="42"/>
      <c r="R100" s="43"/>
      <c r="S100" s="43"/>
      <c r="T100" s="43"/>
      <c r="U100" s="43"/>
    </row>
    <row r="101" spans="1:21" s="204" customFormat="1" x14ac:dyDescent="0.25">
      <c r="A101" s="202"/>
      <c r="B101" s="202"/>
      <c r="C101" s="202"/>
      <c r="D101" s="203"/>
      <c r="E101" s="203"/>
      <c r="Q101" s="42"/>
      <c r="R101" s="43"/>
      <c r="S101" s="43"/>
      <c r="T101" s="43"/>
      <c r="U101" s="43"/>
    </row>
    <row r="102" spans="1:21" x14ac:dyDescent="0.25">
      <c r="A102" s="202"/>
      <c r="B102" s="202"/>
      <c r="C102" s="202"/>
      <c r="D102" s="203"/>
      <c r="E102" s="203"/>
    </row>
    <row r="103" spans="1:21" x14ac:dyDescent="0.25">
      <c r="A103" s="202"/>
      <c r="B103" s="202"/>
      <c r="C103" s="202"/>
      <c r="D103" s="203"/>
      <c r="E103" s="203"/>
    </row>
    <row r="104" spans="1:21" x14ac:dyDescent="0.25">
      <c r="A104" s="202"/>
      <c r="B104" s="202"/>
      <c r="C104" s="202"/>
      <c r="D104" s="203"/>
      <c r="E104" s="203"/>
    </row>
    <row r="105" spans="1:21" x14ac:dyDescent="0.25">
      <c r="A105" s="202"/>
      <c r="B105" s="202"/>
      <c r="C105" s="202"/>
      <c r="D105" s="203"/>
      <c r="E105" s="203"/>
    </row>
    <row r="106" spans="1:21" x14ac:dyDescent="0.25">
      <c r="A106" s="202"/>
      <c r="B106" s="202"/>
      <c r="C106" s="202"/>
      <c r="D106" s="203"/>
      <c r="E106" s="203"/>
    </row>
    <row r="107" spans="1:21" x14ac:dyDescent="0.25">
      <c r="A107" s="202"/>
      <c r="B107" s="202"/>
      <c r="C107" s="202"/>
      <c r="D107" s="203"/>
      <c r="E107" s="203"/>
    </row>
    <row r="108" spans="1:21" x14ac:dyDescent="0.25">
      <c r="A108" s="202"/>
      <c r="B108" s="202"/>
      <c r="C108" s="202"/>
      <c r="D108" s="203"/>
      <c r="E108" s="203"/>
    </row>
    <row r="109" spans="1:21" x14ac:dyDescent="0.25">
      <c r="A109" s="202"/>
      <c r="B109" s="202"/>
      <c r="C109" s="202"/>
      <c r="D109" s="203"/>
      <c r="E109" s="203"/>
    </row>
    <row r="110" spans="1:21" x14ac:dyDescent="0.25">
      <c r="A110" s="202"/>
      <c r="B110" s="202"/>
      <c r="C110" s="202"/>
      <c r="D110" s="203"/>
      <c r="E110" s="203"/>
    </row>
    <row r="111" spans="1:21" x14ac:dyDescent="0.25">
      <c r="A111" s="202"/>
      <c r="B111" s="202"/>
      <c r="C111" s="202"/>
      <c r="D111" s="203"/>
      <c r="E111" s="203"/>
    </row>
    <row r="112" spans="1:21" x14ac:dyDescent="0.25">
      <c r="A112" s="202"/>
      <c r="B112" s="202"/>
      <c r="C112" s="202"/>
      <c r="D112" s="203"/>
      <c r="E112" s="203"/>
    </row>
    <row r="113" spans="1:17" s="204" customFormat="1" x14ac:dyDescent="0.25">
      <c r="A113" s="202"/>
      <c r="B113" s="202"/>
      <c r="C113" s="202"/>
      <c r="D113" s="203"/>
      <c r="E113" s="203"/>
      <c r="Q113" s="42"/>
    </row>
    <row r="114" spans="1:17" s="204" customFormat="1" x14ac:dyDescent="0.25">
      <c r="A114" s="202"/>
      <c r="B114" s="202"/>
      <c r="C114" s="202"/>
      <c r="D114" s="203"/>
      <c r="E114" s="203"/>
      <c r="Q114" s="42"/>
    </row>
    <row r="115" spans="1:17" s="204" customFormat="1" x14ac:dyDescent="0.25">
      <c r="A115" s="202"/>
      <c r="B115" s="202"/>
      <c r="C115" s="202"/>
      <c r="D115" s="203"/>
      <c r="E115" s="203"/>
      <c r="Q115" s="42"/>
    </row>
  </sheetData>
  <sheetProtection algorithmName="SHA-512" hashValue="qVFdBpe3hIVc4h8EWGLXW6kAEh0ab2Ntn4ijn7Nkjx7Rf+lyCfVZRuBTxYiAEbG+PLqfch8cu2RcDTc7jiW2Iw==" saltValue="sKec3u6cxrFOliW5+0BFLw==" spinCount="100000" sheet="1" objects="1" scenarios="1" selectLockedCells="1" selectUnlockedCells="1"/>
  <protectedRanges>
    <protectedRange sqref="G15:H15 K18 G18 C16:E17" name="Range1"/>
    <protectedRange sqref="J11:K12 M10:N10 G10:K10" name="Range1_2"/>
    <protectedRange sqref="O15 O18" name="Range1_3"/>
    <protectedRange sqref="O14 O17" name="Range1_1_1"/>
    <protectedRange sqref="I22:I23 L22:O24 G22:H24 I24:K24 C29 H28:O30 G28 G30 G25:O27" name="Range1_1"/>
  </protectedRanges>
  <mergeCells count="75">
    <mergeCell ref="N38:O38"/>
    <mergeCell ref="J31:M31"/>
    <mergeCell ref="J32:M32"/>
    <mergeCell ref="J33:M33"/>
    <mergeCell ref="J34:M34"/>
    <mergeCell ref="J35:M35"/>
    <mergeCell ref="J36:M36"/>
    <mergeCell ref="J37:M37"/>
    <mergeCell ref="J38:M38"/>
    <mergeCell ref="C38:F38"/>
    <mergeCell ref="H38:I38"/>
    <mergeCell ref="N31:O31"/>
    <mergeCell ref="N32:O32"/>
    <mergeCell ref="N33:O33"/>
    <mergeCell ref="N34:O34"/>
    <mergeCell ref="N35:O35"/>
    <mergeCell ref="N36:O36"/>
    <mergeCell ref="N37:O37"/>
    <mergeCell ref="C36:F36"/>
    <mergeCell ref="H36:I36"/>
    <mergeCell ref="C37:F37"/>
    <mergeCell ref="H37:I37"/>
    <mergeCell ref="C34:F34"/>
    <mergeCell ref="H34:I34"/>
    <mergeCell ref="C35:F35"/>
    <mergeCell ref="H35:I35"/>
    <mergeCell ref="C32:F32"/>
    <mergeCell ref="H32:I32"/>
    <mergeCell ref="C33:F33"/>
    <mergeCell ref="H33:I33"/>
    <mergeCell ref="E28:K28"/>
    <mergeCell ref="M28:N28"/>
    <mergeCell ref="C29:L29"/>
    <mergeCell ref="M29:N29"/>
    <mergeCell ref="C31:F31"/>
    <mergeCell ref="H31:I31"/>
    <mergeCell ref="E25:K25"/>
    <mergeCell ref="M25:N25"/>
    <mergeCell ref="E26:K26"/>
    <mergeCell ref="M26:N26"/>
    <mergeCell ref="E27:K27"/>
    <mergeCell ref="M27:N27"/>
    <mergeCell ref="G19:O19"/>
    <mergeCell ref="H21:K21"/>
    <mergeCell ref="M21:N21"/>
    <mergeCell ref="E22:K22"/>
    <mergeCell ref="M22:N22"/>
    <mergeCell ref="E24:K24"/>
    <mergeCell ref="M24:N24"/>
    <mergeCell ref="C16:J16"/>
    <mergeCell ref="C17:E17"/>
    <mergeCell ref="M17:N17"/>
    <mergeCell ref="C18:E18"/>
    <mergeCell ref="G18:H18"/>
    <mergeCell ref="I18:J18"/>
    <mergeCell ref="K18:L18"/>
    <mergeCell ref="M18:N18"/>
    <mergeCell ref="C14:E14"/>
    <mergeCell ref="M14:N14"/>
    <mergeCell ref="G15:H15"/>
    <mergeCell ref="I15:J15"/>
    <mergeCell ref="K15:L15"/>
    <mergeCell ref="M15:N15"/>
    <mergeCell ref="G7:I7"/>
    <mergeCell ref="L7:O8"/>
    <mergeCell ref="G8:I8"/>
    <mergeCell ref="C11:J11"/>
    <mergeCell ref="M11:O11"/>
    <mergeCell ref="C13:J13"/>
    <mergeCell ref="H1:O2"/>
    <mergeCell ref="H3:L3"/>
    <mergeCell ref="M3:N3"/>
    <mergeCell ref="G5:I5"/>
    <mergeCell ref="M5:N5"/>
    <mergeCell ref="G6:I6"/>
  </mergeCells>
  <conditionalFormatting sqref="G5">
    <cfRule type="expression" dxfId="383" priority="20">
      <formula>IF(O4="",0,1)</formula>
    </cfRule>
  </conditionalFormatting>
  <conditionalFormatting sqref="G6">
    <cfRule type="expression" dxfId="382" priority="19">
      <formula>IF($O$5="",0,1)</formula>
    </cfRule>
  </conditionalFormatting>
  <conditionalFormatting sqref="G7">
    <cfRule type="expression" dxfId="381" priority="18">
      <formula>IF($G$6="",0,1)</formula>
    </cfRule>
  </conditionalFormatting>
  <conditionalFormatting sqref="G8">
    <cfRule type="expression" dxfId="380" priority="17">
      <formula>IF($G$7="",0,1)</formula>
    </cfRule>
  </conditionalFormatting>
  <conditionalFormatting sqref="O5">
    <cfRule type="expression" dxfId="379" priority="16">
      <formula>IF(G5="",0,1)</formula>
    </cfRule>
  </conditionalFormatting>
  <conditionalFormatting sqref="L7">
    <cfRule type="expression" dxfId="378" priority="15">
      <formula>IF($G$8="",0,1)</formula>
    </cfRule>
  </conditionalFormatting>
  <conditionalFormatting sqref="O4">
    <cfRule type="expression" dxfId="377" priority="14">
      <formula>IF($G$10="-",0,1)</formula>
    </cfRule>
  </conditionalFormatting>
  <conditionalFormatting sqref="O14">
    <cfRule type="expression" dxfId="376" priority="12">
      <formula>IF($M$10="X",1,IF($G$10="x",1,0))</formula>
    </cfRule>
  </conditionalFormatting>
  <conditionalFormatting sqref="O15">
    <cfRule type="expression" dxfId="375" priority="11">
      <formula>IF($O$14="",0,1)</formula>
    </cfRule>
  </conditionalFormatting>
  <conditionalFormatting sqref="O14:O15 G10 M10 O5 L7 G5:G8">
    <cfRule type="expression" dxfId="374" priority="13">
      <formula>IF($I$10="x",1,0)</formula>
    </cfRule>
  </conditionalFormatting>
  <conditionalFormatting sqref="O24:O28">
    <cfRule type="expression" dxfId="373" priority="10">
      <formula>IF($O$22="",0,1)</formula>
    </cfRule>
  </conditionalFormatting>
  <conditionalFormatting sqref="M10">
    <cfRule type="expression" dxfId="372" priority="9">
      <formula>IF($G$10="x",1,0)</formula>
    </cfRule>
  </conditionalFormatting>
  <conditionalFormatting sqref="G10">
    <cfRule type="expression" dxfId="371" priority="8">
      <formula>IF($M$10="x",1,0)</formula>
    </cfRule>
  </conditionalFormatting>
  <conditionalFormatting sqref="G15:H15">
    <cfRule type="expression" dxfId="370" priority="21">
      <formula>IF($G$10="x",IF($I$10="-",IF($M$10="-",1,0)))</formula>
    </cfRule>
  </conditionalFormatting>
  <conditionalFormatting sqref="E24:K28">
    <cfRule type="expression" dxfId="369" priority="7">
      <formula>IF($E$22="",0,1)</formula>
    </cfRule>
  </conditionalFormatting>
  <conditionalFormatting sqref="D24:D28">
    <cfRule type="expression" dxfId="368" priority="6">
      <formula>IF($D$22="",0,1)</formula>
    </cfRule>
  </conditionalFormatting>
  <conditionalFormatting sqref="L24:L28">
    <cfRule type="expression" dxfId="367" priority="5">
      <formula>IF($L$22="",0,1)</formula>
    </cfRule>
  </conditionalFormatting>
  <conditionalFormatting sqref="M24:N28">
    <cfRule type="expression" dxfId="366" priority="4">
      <formula>IF($M$22="",0,1)</formula>
    </cfRule>
  </conditionalFormatting>
  <conditionalFormatting sqref="G10 M10">
    <cfRule type="expression" dxfId="365" priority="22">
      <formula>IF($L$7="",0,1)</formula>
    </cfRule>
  </conditionalFormatting>
  <conditionalFormatting sqref="I10">
    <cfRule type="expression" dxfId="364" priority="23">
      <formula>IF($M$10="x",1,0)</formula>
    </cfRule>
    <cfRule type="expression" dxfId="363" priority="24">
      <formula>IF($E$24="",0,1)</formula>
    </cfRule>
  </conditionalFormatting>
  <conditionalFormatting sqref="G18:H18">
    <cfRule type="expression" dxfId="362" priority="1">
      <formula>IF($G$18="",1,0)</formula>
    </cfRule>
    <cfRule type="expression" dxfId="361" priority="2">
      <formula>IF($G$18&gt;0,1,0)</formula>
    </cfRule>
    <cfRule type="expression" dxfId="360" priority="3">
      <formula>IF($G$18&lt;0,1,0)</formula>
    </cfRule>
  </conditionalFormatting>
  <dataValidations disablePrompts="1" count="5">
    <dataValidation type="list" allowBlank="1" showInputMessage="1" showErrorMessage="1" sqref="G5" xr:uid="{E3FE7893-9977-456A-94E5-0065333F688B}">
      <formula1>$E$42:$E$44</formula1>
    </dataValidation>
    <dataValidation type="list" allowBlank="1" showInputMessage="1" showErrorMessage="1" sqref="O14" xr:uid="{2826830B-DC49-454C-97FF-AA82546081DD}">
      <formula1>$F$46:$F$48</formula1>
    </dataValidation>
    <dataValidation type="list" allowBlank="1" showInputMessage="1" showErrorMessage="1" sqref="I10 M10 G10" xr:uid="{762A6FD6-0E68-4836-BC49-2715F159EC79}">
      <formula1>$A$43:$A$44</formula1>
    </dataValidation>
    <dataValidation type="list" allowBlank="1" showInputMessage="1" showErrorMessage="1" sqref="G8" xr:uid="{4A92EE58-56A3-42C5-8591-3234B1926A92}">
      <formula1>IF($G$5="Kantor Pusat",$A$61:$A$71,$A$72:$A$77)</formula1>
    </dataValidation>
    <dataValidation type="list" allowBlank="1" showInputMessage="1" showErrorMessage="1" sqref="G6" xr:uid="{B0967F3C-1889-4726-9AF3-4266266FAD75}">
      <formula1>IF($G$5="Kantor Pusat",$A$45:$A$57,$A$59:$A$60)</formula1>
    </dataValidation>
  </dataValidations>
  <printOptions horizontalCentered="1"/>
  <pageMargins left="0.11811023622047245" right="0.11811023622047245" top="0.19685039370078741" bottom="0.11811023622047245" header="0.31496062992125984" footer="0.31496062992125984"/>
  <pageSetup paperSize="9" scale="84" orientation="portrait" horizontalDpi="360" verticalDpi="360"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82E2D-F99A-492A-8EB1-2DEDD0BC2D6C}">
  <sheetPr codeName="Sheet4"/>
  <dimension ref="A1:U115"/>
  <sheetViews>
    <sheetView showGridLines="0" tabSelected="1" view="pageBreakPreview" zoomScale="115" zoomScaleNormal="100" zoomScaleSheetLayoutView="115" workbookViewId="0">
      <selection activeCell="O4" sqref="O4"/>
    </sheetView>
  </sheetViews>
  <sheetFormatPr defaultColWidth="9.140625" defaultRowHeight="15" x14ac:dyDescent="0.25"/>
  <cols>
    <col min="1" max="1" width="5.140625" style="36" customWidth="1"/>
    <col min="2" max="2" width="1.28515625" style="204" customWidth="1"/>
    <col min="3" max="3" width="3.85546875" style="204" customWidth="1"/>
    <col min="4" max="4" width="18.28515625" style="204" customWidth="1"/>
    <col min="5" max="5" width="1.140625" style="204" customWidth="1"/>
    <col min="6" max="6" width="1.5703125" style="204" bestFit="1" customWidth="1"/>
    <col min="7" max="7" width="3.5703125" style="204" customWidth="1"/>
    <col min="8" max="8" width="25" style="204" customWidth="1"/>
    <col min="9" max="9" width="3.42578125" style="204" customWidth="1"/>
    <col min="10" max="10" width="12.5703125" style="204" customWidth="1"/>
    <col min="11" max="11" width="6.42578125" style="204" customWidth="1"/>
    <col min="12" max="12" width="8.85546875" style="204" customWidth="1"/>
    <col min="13" max="13" width="3.7109375" style="204" customWidth="1"/>
    <col min="14" max="14" width="9.7109375" style="204" customWidth="1"/>
    <col min="15" max="15" width="16.85546875" style="204" customWidth="1"/>
    <col min="16" max="16" width="1.28515625" style="204" customWidth="1"/>
    <col min="17" max="17" width="14" style="42" bestFit="1" customWidth="1"/>
    <col min="18" max="19" width="9.140625" style="43"/>
    <col min="20" max="20" width="17.42578125" style="43" bestFit="1" customWidth="1"/>
    <col min="21" max="16384" width="9.140625" style="43"/>
  </cols>
  <sheetData>
    <row r="1" spans="1:21" ht="18.75" customHeight="1" thickTop="1" x14ac:dyDescent="0.3">
      <c r="B1" s="37"/>
      <c r="C1" s="38"/>
      <c r="D1" s="38"/>
      <c r="E1" s="38"/>
      <c r="F1" s="39"/>
      <c r="G1" s="39"/>
      <c r="H1" s="40" t="str">
        <f>IF(M10="x","LAPORAN PENGGUNAAN DANA PETTY CASH - LPD",IF(I10="x","LAPORAN PENGGUNAAN DANA PETTY CASH - LPD",IF(G10="x","FORM PENGAJUAN DANA PETTY CASH - FPD","FORM PENGAJUAN DANA PETTY CASH - FPD")))</f>
        <v>FORM PENGAJUAN DANA PETTY CASH - FPD</v>
      </c>
      <c r="I1" s="40"/>
      <c r="J1" s="40"/>
      <c r="K1" s="40"/>
      <c r="L1" s="40"/>
      <c r="M1" s="40"/>
      <c r="N1" s="40"/>
      <c r="O1" s="40"/>
      <c r="P1" s="41"/>
      <c r="R1" s="42"/>
      <c r="S1" s="42"/>
      <c r="T1" s="42"/>
      <c r="U1" s="42"/>
    </row>
    <row r="2" spans="1:21" ht="6" customHeight="1" x14ac:dyDescent="0.25">
      <c r="B2" s="44"/>
      <c r="C2" s="45"/>
      <c r="D2" s="45"/>
      <c r="E2" s="45"/>
      <c r="F2" s="46"/>
      <c r="G2" s="46"/>
      <c r="H2" s="47"/>
      <c r="I2" s="47"/>
      <c r="J2" s="47"/>
      <c r="K2" s="47"/>
      <c r="L2" s="47"/>
      <c r="M2" s="47"/>
      <c r="N2" s="47"/>
      <c r="O2" s="47"/>
      <c r="P2" s="48"/>
      <c r="R2" s="42"/>
      <c r="S2" s="42"/>
      <c r="T2" s="42"/>
      <c r="U2" s="42"/>
    </row>
    <row r="3" spans="1:21" x14ac:dyDescent="0.25">
      <c r="B3" s="44"/>
      <c r="C3" s="45"/>
      <c r="D3" s="45"/>
      <c r="E3" s="45"/>
      <c r="F3" s="45"/>
      <c r="G3" s="45"/>
      <c r="H3" s="49" t="str">
        <f>"No. "&amp;IF(M10="X","LPD",IF(I10="x","LPD",IF(G10="x","FPD")))&amp;" / INAURA - "&amp;G6&amp;" - "&amp;G8&amp;"/"</f>
        <v>No. FALSE / INAURA -  - /</v>
      </c>
      <c r="I3" s="49"/>
      <c r="J3" s="49"/>
      <c r="K3" s="49"/>
      <c r="L3" s="49"/>
      <c r="M3" s="50">
        <v>1</v>
      </c>
      <c r="N3" s="50"/>
      <c r="O3" s="51" t="str">
        <f>UPPER(G5)</f>
        <v/>
      </c>
      <c r="P3" s="48"/>
      <c r="R3" s="42"/>
      <c r="S3" s="42"/>
      <c r="T3" s="42"/>
      <c r="U3" s="42"/>
    </row>
    <row r="4" spans="1:21" ht="15.75" thickBot="1" x14ac:dyDescent="0.3">
      <c r="B4" s="44"/>
      <c r="C4" s="45"/>
      <c r="D4" s="45"/>
      <c r="E4" s="45"/>
      <c r="F4" s="52"/>
      <c r="G4" s="45"/>
      <c r="H4" s="45"/>
      <c r="I4" s="45"/>
      <c r="J4" s="45"/>
      <c r="K4" s="45"/>
      <c r="L4" s="45"/>
      <c r="M4" s="45"/>
      <c r="N4" s="53" t="s">
        <v>0</v>
      </c>
      <c r="O4" s="1"/>
      <c r="P4" s="48"/>
      <c r="R4" s="42"/>
      <c r="S4" s="42"/>
      <c r="T4" s="42"/>
      <c r="U4" s="42"/>
    </row>
    <row r="5" spans="1:21" ht="16.5" thickTop="1" thickBot="1" x14ac:dyDescent="0.3">
      <c r="B5" s="44"/>
      <c r="C5" s="45" t="str">
        <f>IF(O4="","","Unit Kerja")</f>
        <v/>
      </c>
      <c r="D5" s="45"/>
      <c r="E5" s="45"/>
      <c r="F5" s="55" t="str">
        <f>IF(O4="","",":")</f>
        <v/>
      </c>
      <c r="G5" s="15"/>
      <c r="H5" s="15"/>
      <c r="I5" s="15"/>
      <c r="J5" s="45"/>
      <c r="K5" s="45"/>
      <c r="L5" s="45"/>
      <c r="M5" s="49" t="str">
        <f>IF(G5="","",IF(G5="Kantor Pusat","Lokasi Gedung :","Lokasi Kerja :"))</f>
        <v/>
      </c>
      <c r="N5" s="49"/>
      <c r="O5" s="2"/>
      <c r="P5" s="48"/>
      <c r="Q5" s="58"/>
      <c r="R5" s="42"/>
      <c r="S5" s="42"/>
      <c r="T5" s="42"/>
      <c r="U5" s="42"/>
    </row>
    <row r="6" spans="1:21" ht="15.75" thickBot="1" x14ac:dyDescent="0.3">
      <c r="A6" s="59"/>
      <c r="B6" s="44"/>
      <c r="C6" s="45" t="str">
        <f>IF(O5="","","Departement")</f>
        <v/>
      </c>
      <c r="D6" s="45"/>
      <c r="E6" s="45"/>
      <c r="F6" s="45" t="str">
        <f>IF(O5="","",":")</f>
        <v/>
      </c>
      <c r="G6" s="16"/>
      <c r="H6" s="16"/>
      <c r="I6" s="16"/>
      <c r="J6" s="45"/>
      <c r="K6" s="61"/>
      <c r="L6" s="62" t="str">
        <f>IF(G8="","","Keperluan")</f>
        <v/>
      </c>
      <c r="M6" s="62" t="str">
        <f>IF(G8="","",":")</f>
        <v/>
      </c>
      <c r="N6" s="63"/>
      <c r="O6" s="64" t="str">
        <f>IF(G10="-","",IF(G10="x",IF(O4="","Ketikan Tanggal STPD","")))</f>
        <v/>
      </c>
      <c r="P6" s="48"/>
      <c r="Q6" s="58"/>
      <c r="R6" s="42"/>
      <c r="S6" s="42"/>
      <c r="T6" s="42"/>
      <c r="U6" s="42"/>
    </row>
    <row r="7" spans="1:21" ht="15.75" thickBot="1" x14ac:dyDescent="0.3">
      <c r="B7" s="44"/>
      <c r="C7" s="45" t="str">
        <f>IF(G6="","","Nama Karyawan")</f>
        <v/>
      </c>
      <c r="D7" s="45"/>
      <c r="E7" s="45"/>
      <c r="F7" s="45" t="str">
        <f>IF(G6="","",":")</f>
        <v/>
      </c>
      <c r="G7" s="16"/>
      <c r="H7" s="16"/>
      <c r="I7" s="16"/>
      <c r="J7" s="45"/>
      <c r="K7" s="45"/>
      <c r="L7" s="33"/>
      <c r="M7" s="33"/>
      <c r="N7" s="33"/>
      <c r="O7" s="33"/>
      <c r="P7" s="48"/>
      <c r="Q7" s="66" t="str">
        <f>IF(G8="Manager",IF(G6=A51,"Manager'",IF(G6=A52,"Manager'",IF(G6=A53,"Manager'",IF(G6=A54,"Manager'",IF(G6=A55,"Manager'",IF(G6=A56,"Manager'",IF(G6=A57,"Manager'","Manager"))))))),"")</f>
        <v/>
      </c>
      <c r="R7" s="67"/>
      <c r="S7" s="42"/>
      <c r="T7" s="42"/>
      <c r="U7" s="42"/>
    </row>
    <row r="8" spans="1:21" x14ac:dyDescent="0.25">
      <c r="B8" s="44"/>
      <c r="C8" s="45" t="str">
        <f>IF(G7="","","Jabatan")</f>
        <v/>
      </c>
      <c r="D8" s="45"/>
      <c r="E8" s="45"/>
      <c r="F8" s="45" t="str">
        <f>IF(G7="","",":")</f>
        <v/>
      </c>
      <c r="G8" s="17"/>
      <c r="H8" s="17"/>
      <c r="I8" s="17"/>
      <c r="J8" s="45"/>
      <c r="K8" s="45"/>
      <c r="L8" s="33"/>
      <c r="M8" s="33"/>
      <c r="N8" s="33"/>
      <c r="O8" s="33"/>
      <c r="P8" s="48"/>
      <c r="Q8" s="58"/>
      <c r="R8" s="67"/>
      <c r="S8" s="42"/>
      <c r="T8" s="42"/>
      <c r="U8" s="42"/>
    </row>
    <row r="9" spans="1:21" ht="5.25" customHeight="1" x14ac:dyDescent="0.25">
      <c r="B9" s="44"/>
      <c r="C9" s="45"/>
      <c r="D9" s="45"/>
      <c r="E9" s="45"/>
      <c r="F9" s="45"/>
      <c r="G9" s="45"/>
      <c r="H9" s="45"/>
      <c r="I9" s="45"/>
      <c r="J9" s="45"/>
      <c r="K9" s="45"/>
      <c r="L9" s="45"/>
      <c r="M9" s="45"/>
      <c r="N9" s="45"/>
      <c r="O9" s="45"/>
      <c r="P9" s="48"/>
      <c r="Q9" s="58"/>
      <c r="R9" s="67"/>
      <c r="S9" s="42"/>
      <c r="T9" s="42"/>
      <c r="U9" s="42"/>
    </row>
    <row r="10" spans="1:21" ht="15.75" thickBot="1" x14ac:dyDescent="0.3">
      <c r="B10" s="44"/>
      <c r="C10" s="45" t="str">
        <f>IF(L7="","","Permohonan")</f>
        <v/>
      </c>
      <c r="D10" s="45"/>
      <c r="E10" s="45"/>
      <c r="F10" s="45" t="str">
        <f>IF(L7="","",":")</f>
        <v/>
      </c>
      <c r="G10" s="3" t="s">
        <v>4</v>
      </c>
      <c r="H10" s="70" t="str">
        <f>IF(L7="",""," Uang Muka")</f>
        <v/>
      </c>
      <c r="I10" s="3" t="s">
        <v>4</v>
      </c>
      <c r="J10" s="71" t="str">
        <f>IF(G10="-",""," Realisasi Biaya")</f>
        <v/>
      </c>
      <c r="K10" s="72"/>
      <c r="L10" s="61"/>
      <c r="M10" s="3" t="s">
        <v>4</v>
      </c>
      <c r="N10" s="71" t="str">
        <f>IF(L7="",""," Klaim Biaya/Pembayaran")</f>
        <v/>
      </c>
      <c r="O10" s="73"/>
      <c r="P10" s="48"/>
      <c r="Q10" s="58"/>
      <c r="R10" s="45" t="str">
        <f>IF(P10="","",IF(V1="X","Uang Muka",""))</f>
        <v/>
      </c>
      <c r="S10" s="42"/>
      <c r="T10" s="42"/>
      <c r="U10" s="42"/>
    </row>
    <row r="11" spans="1:21" ht="21.75" customHeight="1" thickTop="1" x14ac:dyDescent="0.25">
      <c r="B11" s="44"/>
      <c r="C11" s="74" t="s">
        <v>6</v>
      </c>
      <c r="D11" s="74"/>
      <c r="E11" s="74"/>
      <c r="F11" s="74"/>
      <c r="G11" s="74"/>
      <c r="H11" s="74"/>
      <c r="I11" s="74"/>
      <c r="J11" s="74"/>
      <c r="K11" s="75"/>
      <c r="L11" s="61"/>
      <c r="M11" s="74" t="s">
        <v>28</v>
      </c>
      <c r="N11" s="74"/>
      <c r="O11" s="74"/>
      <c r="P11" s="48"/>
      <c r="Q11" s="58"/>
      <c r="R11" s="67"/>
      <c r="S11" s="42"/>
      <c r="T11" s="42"/>
      <c r="U11" s="42"/>
    </row>
    <row r="12" spans="1:21" ht="1.5" customHeight="1" x14ac:dyDescent="0.25">
      <c r="B12" s="44"/>
      <c r="C12" s="75"/>
      <c r="D12" s="75"/>
      <c r="E12" s="75"/>
      <c r="F12" s="75"/>
      <c r="G12" s="75"/>
      <c r="H12" s="75"/>
      <c r="I12" s="75"/>
      <c r="J12" s="75"/>
      <c r="K12" s="75"/>
      <c r="L12" s="61"/>
      <c r="M12" s="76"/>
      <c r="N12" s="76"/>
      <c r="O12" s="76"/>
      <c r="P12" s="48"/>
      <c r="Q12" s="58"/>
      <c r="R12" s="67"/>
      <c r="S12" s="42"/>
      <c r="T12" s="42"/>
      <c r="U12" s="42"/>
    </row>
    <row r="13" spans="1:21" s="86" customFormat="1" ht="15.75" x14ac:dyDescent="0.25">
      <c r="A13" s="77"/>
      <c r="B13" s="78"/>
      <c r="C13" s="79" t="str">
        <f>IF(M10="x","Realisasi Penggunaan Dana (Klaim Biaya)",IF(I10="x","Jumlah Pengajuan Dana Sebelumnya",IF(G10="x","Permohonan Pengajuan Biaya Dimuka","")))</f>
        <v/>
      </c>
      <c r="D13" s="79"/>
      <c r="E13" s="79"/>
      <c r="F13" s="79"/>
      <c r="G13" s="79"/>
      <c r="H13" s="79"/>
      <c r="I13" s="79"/>
      <c r="J13" s="79"/>
      <c r="K13" s="80"/>
      <c r="L13" s="80"/>
      <c r="M13" s="81"/>
      <c r="N13" s="81"/>
      <c r="O13" s="81"/>
      <c r="P13" s="82"/>
      <c r="Q13" s="83"/>
      <c r="R13" s="84"/>
      <c r="S13" s="85"/>
      <c r="T13" s="85"/>
      <c r="U13" s="85"/>
    </row>
    <row r="14" spans="1:21" ht="15.75" thickBot="1" x14ac:dyDescent="0.3">
      <c r="B14" s="44"/>
      <c r="C14" s="87" t="str">
        <f>IF(C13="Permohonan Pengajuan Biaya Dimuka",O4,IF(C13="Jumlah Pengajuan Dana Sebelumnya",O4,""))</f>
        <v/>
      </c>
      <c r="D14" s="87"/>
      <c r="E14" s="87"/>
      <c r="F14" s="45"/>
      <c r="G14" s="88"/>
      <c r="H14" s="88"/>
      <c r="I14" s="88"/>
      <c r="J14" s="88"/>
      <c r="K14" s="88"/>
      <c r="L14" s="88"/>
      <c r="M14" s="49" t="str">
        <f>IF(M10="X","Bank :",IF(G10="x","Bank",""))</f>
        <v/>
      </c>
      <c r="N14" s="49"/>
      <c r="O14" s="4"/>
      <c r="P14" s="48"/>
      <c r="Q14" s="58"/>
      <c r="R14" s="67"/>
      <c r="S14" s="42"/>
      <c r="T14" s="42"/>
      <c r="U14" s="42"/>
    </row>
    <row r="15" spans="1:21" ht="15.75" thickTop="1" x14ac:dyDescent="0.25">
      <c r="B15" s="44"/>
      <c r="C15" s="45" t="str">
        <f>IF(C14="","","Jumlah Uang Muka")</f>
        <v/>
      </c>
      <c r="D15" s="45"/>
      <c r="E15" s="45"/>
      <c r="F15" s="45" t="str">
        <f>IF(C15="","",":")</f>
        <v/>
      </c>
      <c r="G15" s="32" t="str">
        <f>IF(C15="","",SUM(M24:N28))</f>
        <v/>
      </c>
      <c r="H15" s="32"/>
      <c r="I15" s="90" t="str">
        <f>IF(C15="","","Cara Bayar :")</f>
        <v/>
      </c>
      <c r="J15" s="90"/>
      <c r="K15" s="91" t="str">
        <f>IF(C13="","","Transfer / Cash")</f>
        <v/>
      </c>
      <c r="L15" s="91"/>
      <c r="M15" s="49" t="str">
        <f>IF(M14="","","No.Rekening :")</f>
        <v/>
      </c>
      <c r="N15" s="49"/>
      <c r="O15" s="5"/>
      <c r="P15" s="48"/>
      <c r="Q15" s="93">
        <f>IF(G15="",IF(I10="x",2,1),2)</f>
        <v>1</v>
      </c>
      <c r="R15" s="67"/>
      <c r="S15" s="42"/>
      <c r="T15" s="42"/>
      <c r="U15" s="42"/>
    </row>
    <row r="16" spans="1:21" s="86" customFormat="1" ht="15.75" x14ac:dyDescent="0.25">
      <c r="A16" s="77"/>
      <c r="B16" s="78"/>
      <c r="C16" s="79" t="str">
        <f>IF(M10="x","Realisasi Penggunaan Dana (Klaim Biaya)",IF(G10="-","",IF(I10="x","Realiasi Penggunaan Dana (Uang Muka)","")))</f>
        <v/>
      </c>
      <c r="D16" s="79"/>
      <c r="E16" s="79"/>
      <c r="F16" s="79"/>
      <c r="G16" s="79"/>
      <c r="H16" s="79"/>
      <c r="I16" s="79"/>
      <c r="J16" s="79"/>
      <c r="K16" s="94"/>
      <c r="L16" s="94"/>
      <c r="M16" s="94"/>
      <c r="N16" s="94"/>
      <c r="O16" s="94"/>
      <c r="P16" s="82"/>
      <c r="Q16" s="83"/>
      <c r="R16" s="84"/>
      <c r="S16" s="85"/>
      <c r="T16" s="85"/>
      <c r="U16" s="85"/>
    </row>
    <row r="17" spans="1:21" x14ac:dyDescent="0.25">
      <c r="B17" s="44"/>
      <c r="C17" s="87" t="str">
        <f ca="1">IF(C16="","",NOW())</f>
        <v/>
      </c>
      <c r="D17" s="87"/>
      <c r="E17" s="87"/>
      <c r="F17" s="45"/>
      <c r="G17" s="73"/>
      <c r="H17" s="73"/>
      <c r="I17" s="73"/>
      <c r="J17" s="73"/>
      <c r="K17" s="73"/>
      <c r="L17" s="73"/>
      <c r="M17" s="49" t="str">
        <f>IF(C18="Pas","",IF(M10="x","Bank :",IF(I10="x","Bank :",IF(G10="-","",""))))</f>
        <v/>
      </c>
      <c r="N17" s="49"/>
      <c r="O17" s="95" t="str">
        <f>IF(C18="","",IF(G18=0,"",IF(C18="Kelebihan Uang Muka",IF(G5=E42,"Mandiri","Mandiri"),IF(C18="Jumlah Klaim",O14,O14))))</f>
        <v/>
      </c>
      <c r="P17" s="48"/>
      <c r="Q17" s="58"/>
      <c r="R17" s="67"/>
      <c r="S17" s="42"/>
      <c r="T17" s="42"/>
      <c r="U17" s="42"/>
    </row>
    <row r="18" spans="1:21" x14ac:dyDescent="0.25">
      <c r="B18" s="44"/>
      <c r="C18" s="96" t="str">
        <f>IF(M10="x","Jumlah Klaim",IF(G10="X",IF(I10="X",IF(Q18&lt;0,"Kekurangan Uang Muka",IF(Q18=0,"Pas","Kelebihan Uang Muka")),""),""))</f>
        <v/>
      </c>
      <c r="D18" s="96"/>
      <c r="E18" s="96"/>
      <c r="F18" s="95" t="str">
        <f>IF(C18="","",":")</f>
        <v/>
      </c>
      <c r="G18" s="97" t="str">
        <f>IF(C18="","",Q18)</f>
        <v/>
      </c>
      <c r="H18" s="97"/>
      <c r="I18" s="98" t="str">
        <f>IF(C18="","",IF(C18="Pas","",IF(C18="Kelebihan Uang muka","Setor Melalui :","Cara Bayar :")))</f>
        <v/>
      </c>
      <c r="J18" s="98"/>
      <c r="K18" s="31" t="str">
        <f>IF(I18="","","Transfer / Cash")</f>
        <v/>
      </c>
      <c r="L18" s="31"/>
      <c r="M18" s="98" t="str">
        <f>IF(M17="","","No.Rekening :")</f>
        <v/>
      </c>
      <c r="N18" s="98"/>
      <c r="O18" s="99" t="str">
        <f>IF(C18="","",IF(G18=0,"",IF(C18="Kelebihan Uang Muka",IF(G5=E42,"156 00233 77510","156 00233 77510"),IF(C18="Jumlah Klaim",O15,O15))))</f>
        <v/>
      </c>
      <c r="P18" s="48"/>
      <c r="Q18" s="100" t="str">
        <f>IF(Q15=2,M29-O29,O29)</f>
        <v/>
      </c>
      <c r="R18" s="67"/>
      <c r="S18" s="42"/>
      <c r="T18" s="42"/>
      <c r="U18" s="42"/>
    </row>
    <row r="19" spans="1:21" x14ac:dyDescent="0.25">
      <c r="B19" s="44"/>
      <c r="C19" s="95" t="str">
        <f>IF(C18="","","Terbilang")</f>
        <v/>
      </c>
      <c r="D19" s="95"/>
      <c r="E19" s="95"/>
      <c r="F19" s="95" t="str">
        <f>IF(C19="","",":")</f>
        <v/>
      </c>
      <c r="G19" s="101" t="str">
        <f>IF(C18="","",IF(G18="","",PROPER(IF(G18=0,"nol",IF(G18&lt;0,"minus ","")&amp;SUBSTITUTE(TRIM(SUBSTITUTE(SUBSTITUTE(SUBSTITUTE(SUBSTITUTE(SUBSTITUTE(SUBSTITUTE(SUBSTITUTE(SUBSTITUTE(SUBSTITUTE(SUBSTITUTE(SUBSTITUTE(SUBSTITUTE(SUBSTITUTE(SUBSTITUTE(SUBSTITUTE(SUBSTITUTE(SUBSTITUTE(SUBSTITUTE(SUBSTITUTE(SUBSTITUTE(SUBSTITUTE(SUBSTITUTE(SUBSTITUTE(SUBSTITUTE(IF(--MID(TEXT(ABS(G18),"000000000000000"),1,3)=0,"",MID(TEXT(ABS(G18),"000000000000000"),1,1)&amp;" ratus "&amp;MID(TEXT(ABS(G18),"000000000000000"),2,1)&amp;" puluh "&amp;MID(TEXT(ABS(G18),"000000000000000"),3,1)&amp;" trilyun ")&amp;IF(--MID(TEXT(ABS(G18),"000000000000000"),4,3)=0,"",MID(TEXT(ABS(G18),"000000000000000"),4,1)&amp;" ratus "&amp;MID(TEXT(ABS(G18),"000000000000000"),5,1)&amp;" puluh "&amp;MID(TEXT(ABS(G18),"000000000000000"),6,1)&amp;" milyar ")&amp;IF(--MID(TEXT(ABS(G18),"000000000000000"),7,3)=0,"",MID(TEXT(ABS(G18),"000000000000000"),7,1)&amp;" ratus "&amp;MID(TEXT(ABS(G18),"000000000000000"),8,1)&amp;" puluh "&amp;MID(TEXT(ABS(G18),"000000000000000"),9,1)&amp;" juta ")&amp;IF(--MID(TEXT(ABS(G18),"000000000000000"),10,3)=0,"",IF(--MID(TEXT(ABS(G18),"000000000000000"),10,3)=1,"*",MID(TEXT(ABS(G18),"000000000000000"),10,1)&amp;" ratus "&amp;MID(TEXT(ABS(G18),"000000000000000"),11,1)&amp;" puluh ")&amp;MID(TEXT(ABS(G18),"000000000000000"),12,1)&amp;" ribu ")&amp;IF(--MID(TEXT(ABS(G18),"000000000000000"),13,3)=0,"",MID(TEXT(ABS(G18),"000000000000000"),13,1)&amp;" ratus "&amp;MID(TEXT(ABS(G18),"000000000000000"),14,1)&amp;" puluh "&amp;MID(TEXT(ABS(G18),"000000000000000"),15,1)),1,"satu"),2,"dua"),3,"tiga"),4,"empat"),5,"lima"),6,"enam"),7,"tujuh"),8,"delapan"),9,"sembilan"),"0 ratus",""),"0 puluh",""),"satu puluh 0","sepuluh"),"satu puluh satu","sebelas"),"satu puluh dua","duabelas"),"satu puluh tiga","tigabelas"),"satu puluh empat","empatbelas"),"satu puluh lima","limabelas"),"satu puluh enam","enambelas"),"satu puluh tujuh","tujuhbelas"),"satu puluh delapan","delapanbelas"),"satu puluh sembilan","sembilanbelas"),"satu ratus","seratus"),"*satu ribu","seribu"),0,""))," "," "))&amp;" rupiah")))</f>
        <v/>
      </c>
      <c r="H19" s="101"/>
      <c r="I19" s="101"/>
      <c r="J19" s="101"/>
      <c r="K19" s="101"/>
      <c r="L19" s="101"/>
      <c r="M19" s="101"/>
      <c r="N19" s="101"/>
      <c r="O19" s="101"/>
      <c r="P19" s="48"/>
      <c r="Q19" s="102"/>
      <c r="R19" s="67"/>
      <c r="S19" s="42"/>
      <c r="T19" s="42"/>
      <c r="U19" s="42"/>
    </row>
    <row r="20" spans="1:21" ht="3" customHeight="1" x14ac:dyDescent="0.25">
      <c r="B20" s="44"/>
      <c r="C20" s="45"/>
      <c r="D20" s="45"/>
      <c r="E20" s="45"/>
      <c r="F20" s="45"/>
      <c r="G20" s="103"/>
      <c r="H20" s="103"/>
      <c r="I20" s="103"/>
      <c r="J20" s="103"/>
      <c r="K20" s="103"/>
      <c r="L20" s="103"/>
      <c r="M20" s="103"/>
      <c r="N20" s="103"/>
      <c r="O20" s="103"/>
      <c r="P20" s="48"/>
      <c r="Q20" s="104"/>
      <c r="R20" s="67"/>
      <c r="S20" s="42"/>
      <c r="T20" s="42"/>
      <c r="U20" s="42"/>
    </row>
    <row r="21" spans="1:21" s="86" customFormat="1" ht="15.75" x14ac:dyDescent="0.25">
      <c r="A21" s="77"/>
      <c r="B21" s="78"/>
      <c r="C21" s="105" t="str">
        <f>IF(L7="-","","Tabel Detail Perhitungan :")</f>
        <v>Tabel Detail Perhitungan :</v>
      </c>
      <c r="D21" s="105"/>
      <c r="E21" s="105"/>
      <c r="F21" s="106"/>
      <c r="G21" s="107"/>
      <c r="H21" s="108" t="s">
        <v>39</v>
      </c>
      <c r="I21" s="108"/>
      <c r="J21" s="108"/>
      <c r="K21" s="108"/>
      <c r="L21" s="109"/>
      <c r="M21" s="110"/>
      <c r="N21" s="110"/>
      <c r="O21" s="111"/>
      <c r="P21" s="82"/>
      <c r="Q21" s="83"/>
      <c r="R21" s="84"/>
      <c r="S21" s="85"/>
      <c r="T21" s="85"/>
      <c r="U21" s="85"/>
    </row>
    <row r="22" spans="1:21" s="120" customFormat="1" ht="15.75" thickBot="1" x14ac:dyDescent="0.3">
      <c r="A22" s="112"/>
      <c r="B22" s="113"/>
      <c r="C22" s="114" t="str">
        <f>IF(G10="x","No.",IF(I10="x","No.",IF(M10="x","No.","")))</f>
        <v/>
      </c>
      <c r="D22" s="114" t="str">
        <f>IF(I10="x","Tanggal Nota",IF(G10="x","",IF(M10="x","Tanggal Nota","")))</f>
        <v/>
      </c>
      <c r="E22" s="115" t="str">
        <f>IF(G10="x","Keterangan",IF(I10="x","Keterangan",IF(M10="x","Keterangan","")))</f>
        <v/>
      </c>
      <c r="F22" s="115"/>
      <c r="G22" s="115"/>
      <c r="H22" s="115"/>
      <c r="I22" s="115"/>
      <c r="J22" s="115"/>
      <c r="K22" s="115"/>
      <c r="L22" s="114" t="str">
        <f>IF(I10="x","No. Bukti",IF(G10="x","",IF(M10="x","No. Bukti","")))</f>
        <v/>
      </c>
      <c r="M22" s="116" t="str">
        <f>IF(I10="x","",IF(G10="x","Total Pengajuan",IF(M10="x","","")))</f>
        <v/>
      </c>
      <c r="N22" s="116"/>
      <c r="O22" s="117" t="str">
        <f>IF(I10="x","Total Realisasi",IF(G10="x","",IF(M10="x","Total Klaim","")))</f>
        <v/>
      </c>
      <c r="P22" s="118"/>
      <c r="Q22" s="112"/>
      <c r="R22" s="119"/>
      <c r="S22" s="119"/>
      <c r="T22" s="119"/>
      <c r="U22" s="119"/>
    </row>
    <row r="23" spans="1:21" ht="3.75" customHeight="1" x14ac:dyDescent="0.25">
      <c r="B23" s="44"/>
      <c r="C23" s="121"/>
      <c r="D23" s="121"/>
      <c r="E23" s="122"/>
      <c r="F23" s="122"/>
      <c r="G23" s="122"/>
      <c r="H23" s="122"/>
      <c r="I23" s="122"/>
      <c r="J23" s="122"/>
      <c r="K23" s="122"/>
      <c r="L23" s="122"/>
      <c r="M23" s="123"/>
      <c r="N23" s="124"/>
      <c r="O23" s="124"/>
      <c r="P23" s="48"/>
      <c r="Q23" s="58"/>
      <c r="R23" s="42"/>
      <c r="S23" s="42"/>
      <c r="T23" s="42"/>
      <c r="U23" s="42"/>
    </row>
    <row r="24" spans="1:21" ht="15.75" thickBot="1" x14ac:dyDescent="0.3">
      <c r="B24" s="44"/>
      <c r="C24" s="125" t="str">
        <f>IF(E24&lt;&gt;"",COUNTA($E$24:E24),"")</f>
        <v/>
      </c>
      <c r="D24" s="6"/>
      <c r="E24" s="28"/>
      <c r="F24" s="29"/>
      <c r="G24" s="29"/>
      <c r="H24" s="29"/>
      <c r="I24" s="29"/>
      <c r="J24" s="29"/>
      <c r="K24" s="30"/>
      <c r="L24" s="34"/>
      <c r="M24" s="26"/>
      <c r="N24" s="27"/>
      <c r="O24" s="7"/>
      <c r="P24" s="48"/>
      <c r="Q24" s="104"/>
      <c r="R24" s="42"/>
      <c r="S24" s="42"/>
      <c r="T24" s="42"/>
      <c r="U24" s="42"/>
    </row>
    <row r="25" spans="1:21" ht="15.75" thickBot="1" x14ac:dyDescent="0.3">
      <c r="B25" s="44"/>
      <c r="C25" s="125" t="str">
        <f>IF(E25&lt;&gt;"",COUNTA($E$24:E25),"")</f>
        <v/>
      </c>
      <c r="D25" s="6"/>
      <c r="E25" s="23"/>
      <c r="F25" s="24"/>
      <c r="G25" s="24"/>
      <c r="H25" s="24"/>
      <c r="I25" s="24"/>
      <c r="J25" s="24"/>
      <c r="K25" s="25"/>
      <c r="L25" s="34"/>
      <c r="M25" s="26"/>
      <c r="N25" s="27"/>
      <c r="O25" s="7"/>
      <c r="P25" s="48"/>
      <c r="Q25" s="58"/>
      <c r="R25" s="42"/>
      <c r="S25" s="42"/>
      <c r="T25" s="42"/>
      <c r="U25" s="42"/>
    </row>
    <row r="26" spans="1:21" ht="15.75" thickBot="1" x14ac:dyDescent="0.3">
      <c r="B26" s="44"/>
      <c r="C26" s="125" t="str">
        <f>IF(E26&lt;&gt;"",COUNTA($E$24:E26),"")</f>
        <v/>
      </c>
      <c r="D26" s="6"/>
      <c r="E26" s="23"/>
      <c r="F26" s="24"/>
      <c r="G26" s="24"/>
      <c r="H26" s="24"/>
      <c r="I26" s="24"/>
      <c r="J26" s="24"/>
      <c r="K26" s="25"/>
      <c r="L26" s="34"/>
      <c r="M26" s="26"/>
      <c r="N26" s="27"/>
      <c r="O26" s="7"/>
      <c r="P26" s="48"/>
      <c r="Q26" s="58"/>
      <c r="R26" s="42"/>
      <c r="S26" s="42"/>
      <c r="T26" s="42"/>
      <c r="U26" s="42"/>
    </row>
    <row r="27" spans="1:21" ht="15.75" thickBot="1" x14ac:dyDescent="0.3">
      <c r="B27" s="44"/>
      <c r="C27" s="125" t="str">
        <f>IF(E27&lt;&gt;"",COUNTA($E$24:E27),"")</f>
        <v/>
      </c>
      <c r="D27" s="6"/>
      <c r="E27" s="23"/>
      <c r="F27" s="24"/>
      <c r="G27" s="24"/>
      <c r="H27" s="24"/>
      <c r="I27" s="24"/>
      <c r="J27" s="24"/>
      <c r="K27" s="25"/>
      <c r="L27" s="34"/>
      <c r="M27" s="26"/>
      <c r="N27" s="27"/>
      <c r="O27" s="7"/>
      <c r="P27" s="48"/>
      <c r="Q27" s="58"/>
      <c r="R27" s="42"/>
      <c r="S27" s="42"/>
      <c r="T27" s="42"/>
      <c r="U27" s="42"/>
    </row>
    <row r="28" spans="1:21" x14ac:dyDescent="0.25">
      <c r="B28" s="44"/>
      <c r="C28" s="125" t="str">
        <f>IF(E28&lt;&gt;"",COUNTA($E$24:E28),"")</f>
        <v/>
      </c>
      <c r="D28" s="8"/>
      <c r="E28" s="18"/>
      <c r="F28" s="19"/>
      <c r="G28" s="19"/>
      <c r="H28" s="19"/>
      <c r="I28" s="19"/>
      <c r="J28" s="19"/>
      <c r="K28" s="20"/>
      <c r="L28" s="35"/>
      <c r="M28" s="21"/>
      <c r="N28" s="22"/>
      <c r="O28" s="9"/>
      <c r="P28" s="48"/>
      <c r="Q28" s="58"/>
      <c r="R28" s="42"/>
      <c r="S28" s="42"/>
      <c r="T28" s="42"/>
      <c r="U28" s="42"/>
    </row>
    <row r="29" spans="1:21" ht="13.5" customHeight="1" thickBot="1" x14ac:dyDescent="0.3">
      <c r="B29" s="44"/>
      <c r="C29" s="115" t="str">
        <f>IF(E22="","","Total")</f>
        <v/>
      </c>
      <c r="D29" s="115"/>
      <c r="E29" s="115"/>
      <c r="F29" s="115"/>
      <c r="G29" s="115"/>
      <c r="H29" s="115"/>
      <c r="I29" s="115"/>
      <c r="J29" s="115"/>
      <c r="K29" s="115"/>
      <c r="L29" s="115"/>
      <c r="M29" s="145" t="str">
        <f>IF(M24="","",SUM(M24:N28))</f>
        <v/>
      </c>
      <c r="N29" s="145"/>
      <c r="O29" s="146" t="str">
        <f>IF(O22="","",SUM(O24:O28))</f>
        <v/>
      </c>
      <c r="P29" s="48"/>
      <c r="Q29" s="58"/>
      <c r="R29" s="42"/>
      <c r="S29" s="42"/>
      <c r="T29" s="42"/>
      <c r="U29" s="42"/>
    </row>
    <row r="30" spans="1:21" ht="3.75" customHeight="1" thickBot="1" x14ac:dyDescent="0.3">
      <c r="B30" s="44"/>
      <c r="C30" s="62"/>
      <c r="D30" s="62"/>
      <c r="E30" s="62"/>
      <c r="F30" s="147"/>
      <c r="G30" s="147"/>
      <c r="H30" s="10"/>
      <c r="I30" s="11"/>
      <c r="J30" s="11"/>
      <c r="K30" s="11"/>
      <c r="L30" s="148"/>
      <c r="M30" s="149"/>
      <c r="N30" s="12"/>
      <c r="O30" s="13"/>
      <c r="P30" s="48"/>
      <c r="R30" s="42"/>
      <c r="S30" s="42"/>
      <c r="T30" s="42"/>
      <c r="U30" s="42"/>
    </row>
    <row r="31" spans="1:21" x14ac:dyDescent="0.25">
      <c r="A31" s="150"/>
      <c r="B31" s="44"/>
      <c r="C31" s="151" t="str">
        <f>IF(M10="x","Penanggung Jawab",IF(I10="x","Penanggung jawab",IF(G10="x","Pemohon,","")))</f>
        <v/>
      </c>
      <c r="D31" s="152"/>
      <c r="E31" s="152"/>
      <c r="F31" s="152"/>
      <c r="G31" s="153"/>
      <c r="H31" s="152" t="str">
        <f>IF(C32="","",IF(C38="Direktur","","Disetujui,"))</f>
        <v/>
      </c>
      <c r="I31" s="152"/>
      <c r="J31" s="152" t="str">
        <f>IF(C32="","",IF(C18="Pas","Diverifikasi",IF(C18="Kelebihan Uang Muka","Diterima oleh,","Dibayarkan,")))</f>
        <v/>
      </c>
      <c r="K31" s="152"/>
      <c r="L31" s="152"/>
      <c r="M31" s="152"/>
      <c r="N31" s="152" t="str">
        <f>IF(C32="","",IF(I10="X","Diketahui, ",IF(M10="x","Diketahui, ","Diterima,")))</f>
        <v/>
      </c>
      <c r="O31" s="207"/>
      <c r="P31" s="155"/>
      <c r="R31" s="42"/>
      <c r="S31" s="42"/>
      <c r="T31" s="42"/>
      <c r="U31" s="42"/>
    </row>
    <row r="32" spans="1:21" x14ac:dyDescent="0.25">
      <c r="B32" s="44"/>
      <c r="C32" s="156" t="str">
        <f>IF(C31="","",G6)</f>
        <v/>
      </c>
      <c r="D32" s="157"/>
      <c r="E32" s="157"/>
      <c r="F32" s="157"/>
      <c r="G32" s="158"/>
      <c r="H32" s="157" t="str">
        <f>IF(H31="","",IF(C38="Direktur","",IF(C32="Purchasing",IF(C38="Staff","Purchasing","BOD"),IF(C38="General Manager","BOD",IF(C38="Manager","BOD",IF(C38="Manager'","Sales &amp; Marketing",IF(C38="National Manager","Sales &amp; Marketing",C32)))))))</f>
        <v/>
      </c>
      <c r="I32" s="157"/>
      <c r="J32" s="159" t="str">
        <f>IF(C32="","","Finance &amp; Accounting")</f>
        <v/>
      </c>
      <c r="K32" s="159"/>
      <c r="L32" s="159"/>
      <c r="M32" s="159"/>
      <c r="N32" s="159" t="str">
        <f>IF(N31="Diketahui, ",J32,C32)</f>
        <v/>
      </c>
      <c r="O32" s="208"/>
      <c r="P32" s="162"/>
      <c r="R32" s="42"/>
      <c r="S32" s="42"/>
      <c r="T32" s="42"/>
      <c r="U32" s="42"/>
    </row>
    <row r="33" spans="1:21" x14ac:dyDescent="0.25">
      <c r="B33" s="44"/>
      <c r="C33" s="163"/>
      <c r="D33" s="164"/>
      <c r="E33" s="164"/>
      <c r="F33" s="164"/>
      <c r="G33" s="165"/>
      <c r="H33" s="159"/>
      <c r="I33" s="159"/>
      <c r="J33" s="211"/>
      <c r="K33" s="211"/>
      <c r="L33" s="211"/>
      <c r="M33" s="211"/>
      <c r="N33" s="159"/>
      <c r="O33" s="208"/>
      <c r="P33" s="48"/>
      <c r="R33" s="42"/>
      <c r="S33" s="42"/>
      <c r="T33" s="42"/>
      <c r="U33" s="42"/>
    </row>
    <row r="34" spans="1:21" ht="4.5" customHeight="1" x14ac:dyDescent="0.25">
      <c r="B34" s="44"/>
      <c r="C34" s="163"/>
      <c r="D34" s="164"/>
      <c r="E34" s="164"/>
      <c r="F34" s="164"/>
      <c r="G34" s="165"/>
      <c r="H34" s="159"/>
      <c r="I34" s="159"/>
      <c r="J34" s="211"/>
      <c r="K34" s="211"/>
      <c r="L34" s="211"/>
      <c r="M34" s="211"/>
      <c r="N34" s="159"/>
      <c r="O34" s="208"/>
      <c r="P34" s="48"/>
      <c r="R34" s="42"/>
      <c r="S34" s="42"/>
      <c r="T34" s="42"/>
      <c r="U34" s="42"/>
    </row>
    <row r="35" spans="1:21" x14ac:dyDescent="0.25">
      <c r="B35" s="44"/>
      <c r="C35" s="163"/>
      <c r="D35" s="164"/>
      <c r="E35" s="164"/>
      <c r="F35" s="164"/>
      <c r="G35" s="165"/>
      <c r="H35" s="159"/>
      <c r="I35" s="159"/>
      <c r="J35" s="211"/>
      <c r="K35" s="211"/>
      <c r="L35" s="211"/>
      <c r="M35" s="211"/>
      <c r="N35" s="159"/>
      <c r="O35" s="208"/>
      <c r="P35" s="48"/>
      <c r="R35" s="42"/>
      <c r="S35" s="42"/>
      <c r="T35" s="42"/>
      <c r="U35" s="42"/>
    </row>
    <row r="36" spans="1:21" x14ac:dyDescent="0.25">
      <c r="B36" s="44"/>
      <c r="C36" s="163"/>
      <c r="D36" s="164"/>
      <c r="E36" s="164"/>
      <c r="F36" s="164"/>
      <c r="G36" s="165"/>
      <c r="H36" s="159"/>
      <c r="I36" s="159"/>
      <c r="J36" s="211"/>
      <c r="K36" s="211"/>
      <c r="L36" s="211"/>
      <c r="M36" s="211"/>
      <c r="N36" s="159"/>
      <c r="O36" s="208"/>
      <c r="P36" s="48"/>
      <c r="R36" s="42"/>
      <c r="S36" s="42"/>
      <c r="T36" s="42"/>
      <c r="U36" s="42"/>
    </row>
    <row r="37" spans="1:21" s="120" customFormat="1" x14ac:dyDescent="0.25">
      <c r="A37" s="166"/>
      <c r="B37" s="167"/>
      <c r="C37" s="168" t="str">
        <f>IF(C32="","",""&amp;("( "&amp;G7&amp;" )")&amp;"")</f>
        <v/>
      </c>
      <c r="D37" s="169"/>
      <c r="E37" s="169"/>
      <c r="F37" s="169"/>
      <c r="G37" s="170"/>
      <c r="H37" s="169" t="str">
        <f>IF(C32="","",IF(C32="BOD","","(…....................)"))</f>
        <v/>
      </c>
      <c r="I37" s="169"/>
      <c r="J37" s="169" t="str">
        <f>IF(C32="","","(…....................)")</f>
        <v/>
      </c>
      <c r="K37" s="169"/>
      <c r="L37" s="169"/>
      <c r="M37" s="169"/>
      <c r="N37" s="169" t="str">
        <f>IF(C32="","","(…....................)")</f>
        <v/>
      </c>
      <c r="O37" s="209"/>
      <c r="P37" s="172"/>
      <c r="Q37" s="119"/>
      <c r="R37" s="119"/>
      <c r="S37" s="119"/>
      <c r="T37" s="119"/>
      <c r="U37" s="119"/>
    </row>
    <row r="38" spans="1:21" ht="15.75" thickBot="1" x14ac:dyDescent="0.3">
      <c r="A38" s="67"/>
      <c r="B38" s="173"/>
      <c r="C38" s="174" t="str">
        <f>IF(C31="","",IF(Q7="",G8,Q7))</f>
        <v/>
      </c>
      <c r="D38" s="175"/>
      <c r="E38" s="175"/>
      <c r="F38" s="175"/>
      <c r="G38" s="176"/>
      <c r="H38" s="177" t="str">
        <f>IF(H31="","",IF(C38="Direktur","",IF(C32="Purchasing",IF(C38="Staff","Supervisor","Direktur"),IF(C38="Manager'","General manager",IF(C38="Direktur","",IF(C38="General Manager","Direktur",IF(C38="Jr. Manager","Direktur",IF(C38="Manager","Direktur",IF(C38="Regional Manager","National Manager",IF(C38="Area Sales Mgr","National Manager",IF(C38="Area Sales Spv","National Manager",IF(C38="Area Sales","National Manager",IF(C38="Delivery Collector","National Manager",IF(C38="National Manager","General Manager","Manager"))))))))))))))</f>
        <v/>
      </c>
      <c r="I38" s="177"/>
      <c r="J38" s="177" t="str">
        <f>IF(C32="","","Controller ")</f>
        <v/>
      </c>
      <c r="K38" s="177"/>
      <c r="L38" s="177"/>
      <c r="M38" s="177"/>
      <c r="N38" s="177" t="str">
        <f>IF(N31="Diketahui, ","Manager",C38)</f>
        <v/>
      </c>
      <c r="O38" s="210"/>
      <c r="P38" s="155"/>
      <c r="R38" s="42"/>
      <c r="S38" s="42"/>
      <c r="T38" s="42"/>
      <c r="U38" s="42"/>
    </row>
    <row r="39" spans="1:21" ht="6.75" customHeight="1" thickBot="1" x14ac:dyDescent="0.3">
      <c r="A39" s="36" t="s">
        <v>4</v>
      </c>
      <c r="B39" s="180"/>
      <c r="C39" s="181"/>
      <c r="D39" s="181"/>
      <c r="E39" s="181"/>
      <c r="F39" s="182"/>
      <c r="G39" s="182"/>
      <c r="H39" s="182"/>
      <c r="I39" s="182"/>
      <c r="J39" s="182"/>
      <c r="K39" s="182"/>
      <c r="L39" s="183"/>
      <c r="M39" s="183"/>
      <c r="N39" s="183"/>
      <c r="O39" s="183"/>
      <c r="P39" s="184"/>
      <c r="R39" s="42"/>
      <c r="S39" s="42"/>
      <c r="T39" s="42"/>
      <c r="U39" s="42"/>
    </row>
    <row r="40" spans="1:21" ht="6.75" customHeight="1" thickTop="1" x14ac:dyDescent="0.25">
      <c r="B40" s="185"/>
      <c r="C40" s="185"/>
      <c r="D40" s="185"/>
      <c r="E40" s="185"/>
      <c r="F40" s="186"/>
      <c r="G40" s="186"/>
      <c r="H40" s="186"/>
      <c r="I40" s="186"/>
      <c r="J40" s="186"/>
      <c r="K40" s="186"/>
      <c r="L40" s="38"/>
      <c r="M40" s="38"/>
      <c r="N40" s="38"/>
      <c r="O40" s="38"/>
      <c r="P40" s="38"/>
      <c r="R40" s="42"/>
      <c r="S40" s="42"/>
      <c r="T40" s="42"/>
      <c r="U40" s="42"/>
    </row>
    <row r="41" spans="1:21" s="42" customFormat="1" x14ac:dyDescent="0.25">
      <c r="A41" s="36" t="s">
        <v>8</v>
      </c>
      <c r="B41" s="187"/>
      <c r="C41" s="187"/>
      <c r="D41" s="187"/>
      <c r="E41" s="188"/>
      <c r="F41" s="187"/>
      <c r="G41" s="187"/>
      <c r="H41" s="187"/>
      <c r="I41" s="187"/>
      <c r="J41" s="189"/>
      <c r="K41" s="189"/>
      <c r="L41" s="189"/>
      <c r="M41" s="189"/>
      <c r="N41" s="189"/>
      <c r="O41" s="189"/>
      <c r="P41" s="189"/>
    </row>
    <row r="42" spans="1:21" s="42" customFormat="1" x14ac:dyDescent="0.25">
      <c r="A42" s="36" t="s">
        <v>9</v>
      </c>
      <c r="B42" s="36"/>
      <c r="C42" s="36"/>
      <c r="D42" s="36"/>
      <c r="E42" s="36" t="s">
        <v>1</v>
      </c>
      <c r="F42" s="36"/>
      <c r="G42" s="36"/>
      <c r="H42" s="36"/>
      <c r="I42" s="36"/>
      <c r="J42" s="67"/>
      <c r="K42" s="67"/>
      <c r="L42" s="67"/>
      <c r="M42" s="67"/>
      <c r="N42" s="67"/>
      <c r="O42" s="67"/>
      <c r="P42" s="67"/>
    </row>
    <row r="43" spans="1:21" s="42" customFormat="1" x14ac:dyDescent="0.25">
      <c r="A43" s="190" t="s">
        <v>4</v>
      </c>
      <c r="B43" s="190"/>
      <c r="C43" s="191"/>
      <c r="D43" s="192"/>
      <c r="E43" s="192" t="s">
        <v>10</v>
      </c>
      <c r="F43" s="36"/>
      <c r="G43" s="36"/>
      <c r="H43" s="36"/>
      <c r="I43" s="36"/>
      <c r="J43" s="67"/>
      <c r="K43" s="67"/>
      <c r="L43" s="67"/>
      <c r="M43" s="67"/>
      <c r="N43" s="67"/>
      <c r="O43" s="67"/>
      <c r="P43" s="67"/>
    </row>
    <row r="44" spans="1:21" s="42" customFormat="1" x14ac:dyDescent="0.25">
      <c r="A44" s="190" t="s">
        <v>5</v>
      </c>
      <c r="B44" s="190"/>
      <c r="C44" s="191"/>
      <c r="D44" s="192"/>
      <c r="E44" s="192" t="s">
        <v>11</v>
      </c>
      <c r="F44" s="58"/>
      <c r="G44" s="36"/>
      <c r="H44" s="36"/>
      <c r="I44" s="36"/>
      <c r="J44" s="67"/>
      <c r="K44" s="67"/>
      <c r="L44" s="67"/>
      <c r="M44" s="67"/>
      <c r="N44" s="67"/>
      <c r="O44" s="67"/>
      <c r="P44" s="67"/>
      <c r="T44" s="67"/>
    </row>
    <row r="45" spans="1:21" s="42" customFormat="1" x14ac:dyDescent="0.25">
      <c r="A45" s="193" t="s">
        <v>4</v>
      </c>
      <c r="B45" s="190"/>
      <c r="C45" s="191"/>
      <c r="D45" s="192"/>
      <c r="E45" s="192"/>
      <c r="F45" s="58"/>
      <c r="G45" s="36"/>
      <c r="H45" s="36"/>
      <c r="I45" s="36"/>
      <c r="J45" s="67"/>
      <c r="K45" s="67"/>
      <c r="L45" s="67"/>
      <c r="M45" s="67"/>
      <c r="N45" s="67"/>
      <c r="O45" s="67"/>
      <c r="P45" s="67"/>
    </row>
    <row r="46" spans="1:21" s="42" customFormat="1" x14ac:dyDescent="0.25">
      <c r="A46" s="194" t="s">
        <v>12</v>
      </c>
      <c r="B46" s="195"/>
      <c r="C46" s="191"/>
      <c r="D46" s="192"/>
      <c r="E46" s="192"/>
      <c r="F46" s="192" t="s">
        <v>7</v>
      </c>
      <c r="G46" s="36"/>
      <c r="H46" s="36"/>
      <c r="I46" s="36"/>
      <c r="J46" s="67"/>
      <c r="K46" s="67"/>
      <c r="L46" s="67"/>
      <c r="M46" s="67"/>
      <c r="N46" s="67"/>
      <c r="O46" s="67"/>
      <c r="P46" s="67"/>
    </row>
    <row r="47" spans="1:21" s="42" customFormat="1" x14ac:dyDescent="0.25">
      <c r="A47" s="193" t="s">
        <v>14</v>
      </c>
      <c r="B47" s="190"/>
      <c r="C47" s="191"/>
      <c r="D47" s="192"/>
      <c r="E47" s="192"/>
      <c r="F47" s="192" t="s">
        <v>27</v>
      </c>
      <c r="G47" s="36"/>
      <c r="H47" s="36"/>
      <c r="I47" s="36"/>
      <c r="J47" s="67"/>
      <c r="K47" s="67"/>
      <c r="L47" s="67"/>
      <c r="M47" s="67"/>
      <c r="N47" s="67"/>
      <c r="O47" s="67"/>
      <c r="P47" s="67"/>
    </row>
    <row r="48" spans="1:21" s="42" customFormat="1" x14ac:dyDescent="0.25">
      <c r="A48" s="193" t="s">
        <v>15</v>
      </c>
      <c r="B48" s="190"/>
      <c r="C48" s="191"/>
      <c r="D48" s="192"/>
      <c r="E48" s="192"/>
      <c r="F48" s="192" t="s">
        <v>26</v>
      </c>
      <c r="G48" s="36"/>
      <c r="H48" s="36"/>
      <c r="I48" s="36"/>
      <c r="J48" s="67"/>
      <c r="K48" s="67"/>
      <c r="L48" s="67"/>
      <c r="M48" s="67"/>
      <c r="N48" s="67"/>
      <c r="O48" s="67"/>
      <c r="P48" s="67"/>
    </row>
    <row r="49" spans="1:20" s="42" customFormat="1" x14ac:dyDescent="0.25">
      <c r="A49" s="193" t="s">
        <v>2</v>
      </c>
      <c r="B49" s="190"/>
      <c r="C49" s="191"/>
      <c r="D49" s="192"/>
      <c r="E49" s="192"/>
      <c r="F49" s="58"/>
      <c r="G49" s="36"/>
      <c r="H49" s="36"/>
      <c r="I49" s="36"/>
      <c r="J49" s="67"/>
      <c r="K49" s="67"/>
      <c r="L49" s="67"/>
      <c r="M49" s="67"/>
      <c r="N49" s="67"/>
      <c r="O49" s="67"/>
      <c r="P49" s="67"/>
    </row>
    <row r="50" spans="1:20" s="42" customFormat="1" x14ac:dyDescent="0.25">
      <c r="A50" s="193" t="s">
        <v>29</v>
      </c>
      <c r="B50" s="190"/>
      <c r="C50" s="191"/>
      <c r="D50" s="192"/>
      <c r="E50" s="192"/>
      <c r="F50" s="36"/>
      <c r="G50" s="36"/>
      <c r="H50" s="36"/>
      <c r="I50" s="36"/>
      <c r="J50" s="67"/>
      <c r="K50" s="67"/>
      <c r="L50" s="67"/>
      <c r="M50" s="67"/>
      <c r="N50" s="67"/>
      <c r="O50" s="67"/>
      <c r="P50" s="67"/>
    </row>
    <row r="51" spans="1:20" s="42" customFormat="1" x14ac:dyDescent="0.25">
      <c r="A51" s="196" t="s">
        <v>16</v>
      </c>
      <c r="B51" s="190"/>
      <c r="C51" s="191"/>
      <c r="D51" s="192"/>
      <c r="E51" s="192"/>
      <c r="F51" s="36"/>
      <c r="G51" s="36"/>
      <c r="H51" s="36"/>
      <c r="I51" s="36"/>
      <c r="J51" s="67"/>
      <c r="K51" s="67"/>
      <c r="L51" s="67"/>
      <c r="M51" s="67"/>
      <c r="N51" s="67"/>
      <c r="O51" s="67"/>
      <c r="P51" s="67"/>
    </row>
    <row r="52" spans="1:20" s="42" customFormat="1" x14ac:dyDescent="0.25">
      <c r="A52" s="193" t="s">
        <v>13</v>
      </c>
      <c r="B52" s="190"/>
      <c r="C52" s="191"/>
      <c r="D52" s="192"/>
      <c r="E52" s="192"/>
      <c r="F52" s="58"/>
      <c r="G52" s="36"/>
      <c r="H52" s="36"/>
      <c r="I52" s="36"/>
      <c r="J52" s="67"/>
      <c r="K52" s="67"/>
      <c r="L52" s="67"/>
      <c r="M52" s="67"/>
      <c r="N52" s="67"/>
      <c r="O52" s="67"/>
      <c r="P52" s="67"/>
      <c r="R52" s="67"/>
      <c r="S52" s="67"/>
      <c r="T52" s="67"/>
    </row>
    <row r="53" spans="1:20" s="42" customFormat="1" x14ac:dyDescent="0.25">
      <c r="A53" s="193" t="s">
        <v>30</v>
      </c>
      <c r="B53" s="190"/>
      <c r="C53" s="191"/>
      <c r="D53" s="192"/>
      <c r="E53" s="192"/>
      <c r="F53" s="58"/>
      <c r="G53" s="36"/>
      <c r="H53" s="36"/>
      <c r="I53" s="36"/>
      <c r="J53" s="67"/>
      <c r="K53" s="67"/>
      <c r="L53" s="67"/>
      <c r="M53" s="67"/>
      <c r="N53" s="67"/>
      <c r="O53" s="67"/>
      <c r="P53" s="67"/>
      <c r="R53" s="67"/>
      <c r="S53" s="67"/>
      <c r="T53" s="67"/>
    </row>
    <row r="54" spans="1:20" s="42" customFormat="1" x14ac:dyDescent="0.25">
      <c r="A54" s="193" t="s">
        <v>31</v>
      </c>
      <c r="B54" s="197"/>
      <c r="C54" s="191"/>
      <c r="D54" s="192"/>
      <c r="E54" s="192"/>
      <c r="F54" s="58"/>
      <c r="G54" s="36"/>
      <c r="H54" s="36"/>
      <c r="I54" s="36"/>
      <c r="J54" s="67"/>
      <c r="K54" s="67"/>
      <c r="L54" s="67"/>
      <c r="M54" s="67"/>
      <c r="N54" s="67"/>
      <c r="O54" s="67"/>
      <c r="P54" s="67"/>
      <c r="R54" s="67"/>
      <c r="S54" s="67"/>
      <c r="T54" s="67"/>
    </row>
    <row r="55" spans="1:20" s="42" customFormat="1" x14ac:dyDescent="0.25">
      <c r="A55" s="193" t="s">
        <v>32</v>
      </c>
      <c r="B55" s="190"/>
      <c r="C55" s="191"/>
      <c r="D55" s="192"/>
      <c r="E55" s="192"/>
      <c r="F55" s="58"/>
      <c r="G55" s="36"/>
      <c r="H55" s="36"/>
      <c r="I55" s="36"/>
      <c r="J55" s="67"/>
      <c r="K55" s="67"/>
      <c r="L55" s="67"/>
      <c r="M55" s="67"/>
      <c r="N55" s="67"/>
      <c r="O55" s="67"/>
      <c r="P55" s="67"/>
      <c r="R55" s="67"/>
      <c r="S55" s="67"/>
      <c r="T55" s="67"/>
    </row>
    <row r="56" spans="1:20" s="42" customFormat="1" x14ac:dyDescent="0.25">
      <c r="A56" s="193" t="s">
        <v>33</v>
      </c>
      <c r="B56" s="195"/>
      <c r="C56" s="191"/>
      <c r="D56" s="192"/>
      <c r="E56" s="192"/>
      <c r="F56" s="36"/>
      <c r="G56" s="36"/>
      <c r="H56" s="36"/>
      <c r="I56" s="36"/>
      <c r="J56" s="67"/>
      <c r="K56" s="67"/>
      <c r="L56" s="67"/>
      <c r="M56" s="67"/>
      <c r="N56" s="67"/>
      <c r="O56" s="67"/>
      <c r="P56" s="67"/>
      <c r="R56" s="67"/>
      <c r="S56" s="67"/>
      <c r="T56" s="67"/>
    </row>
    <row r="57" spans="1:20" s="42" customFormat="1" x14ac:dyDescent="0.25">
      <c r="A57" s="193" t="s">
        <v>34</v>
      </c>
      <c r="B57" s="190"/>
      <c r="C57" s="191"/>
      <c r="D57" s="192"/>
      <c r="E57" s="192"/>
      <c r="F57" s="36"/>
      <c r="G57" s="36"/>
      <c r="H57" s="36"/>
      <c r="I57" s="36"/>
      <c r="J57" s="67"/>
      <c r="K57" s="67"/>
      <c r="L57" s="67"/>
      <c r="M57" s="67"/>
      <c r="N57" s="67"/>
      <c r="O57" s="67"/>
      <c r="P57" s="67"/>
      <c r="R57" s="67"/>
      <c r="S57" s="67"/>
      <c r="T57" s="67"/>
    </row>
    <row r="58" spans="1:20" s="42" customFormat="1" x14ac:dyDescent="0.25">
      <c r="A58" s="196"/>
      <c r="B58" s="190"/>
      <c r="C58" s="191"/>
      <c r="D58" s="192"/>
      <c r="E58" s="192"/>
      <c r="F58" s="36"/>
      <c r="G58" s="36"/>
      <c r="H58" s="36"/>
      <c r="I58" s="36"/>
      <c r="J58" s="67"/>
      <c r="K58" s="67"/>
      <c r="L58" s="67"/>
      <c r="M58" s="67"/>
      <c r="N58" s="67"/>
      <c r="O58" s="67"/>
      <c r="P58" s="67"/>
      <c r="R58" s="67"/>
      <c r="S58" s="67"/>
      <c r="T58" s="14"/>
    </row>
    <row r="59" spans="1:20" s="42" customFormat="1" x14ac:dyDescent="0.25">
      <c r="A59" s="198" t="s">
        <v>4</v>
      </c>
      <c r="B59" s="190"/>
      <c r="C59" s="191"/>
      <c r="D59" s="192"/>
      <c r="E59" s="192"/>
      <c r="F59" s="36"/>
      <c r="G59" s="36"/>
      <c r="H59" s="36"/>
      <c r="I59" s="36"/>
      <c r="J59" s="67"/>
      <c r="K59" s="67"/>
      <c r="L59" s="67"/>
      <c r="M59" s="67"/>
      <c r="N59" s="67"/>
      <c r="O59" s="67"/>
      <c r="P59" s="67"/>
      <c r="R59" s="67"/>
      <c r="S59" s="67"/>
      <c r="T59" s="14"/>
    </row>
    <row r="60" spans="1:20" s="42" customFormat="1" x14ac:dyDescent="0.25">
      <c r="A60" s="199" t="s">
        <v>16</v>
      </c>
      <c r="B60" s="190"/>
      <c r="C60" s="191"/>
      <c r="D60" s="192"/>
      <c r="E60" s="192"/>
      <c r="F60" s="36"/>
      <c r="G60" s="36"/>
      <c r="H60" s="36"/>
      <c r="I60" s="36"/>
      <c r="J60" s="67"/>
      <c r="K60" s="67"/>
      <c r="L60" s="67"/>
      <c r="M60" s="67"/>
      <c r="N60" s="67"/>
      <c r="O60" s="67"/>
      <c r="P60" s="67"/>
      <c r="R60" s="67"/>
      <c r="S60" s="67"/>
      <c r="T60" s="14"/>
    </row>
    <row r="61" spans="1:20" s="42" customFormat="1" x14ac:dyDescent="0.25">
      <c r="A61" s="193" t="s">
        <v>4</v>
      </c>
      <c r="B61" s="190"/>
      <c r="C61" s="191"/>
      <c r="D61" s="192"/>
      <c r="E61" s="192"/>
      <c r="F61" s="36"/>
      <c r="G61" s="36"/>
      <c r="H61" s="36"/>
      <c r="I61" s="36"/>
      <c r="J61" s="67"/>
      <c r="K61" s="67"/>
      <c r="L61" s="67"/>
      <c r="M61" s="67"/>
      <c r="N61" s="67"/>
      <c r="O61" s="67"/>
      <c r="P61" s="67"/>
      <c r="R61" s="67"/>
      <c r="S61" s="67"/>
      <c r="T61" s="14"/>
    </row>
    <row r="62" spans="1:20" s="42" customFormat="1" x14ac:dyDescent="0.25">
      <c r="A62" s="194" t="s">
        <v>18</v>
      </c>
      <c r="B62" s="190"/>
      <c r="C62" s="191"/>
      <c r="D62" s="192"/>
      <c r="E62" s="192"/>
      <c r="F62" s="36"/>
      <c r="G62" s="36"/>
      <c r="H62" s="36"/>
      <c r="I62" s="36"/>
      <c r="J62" s="67"/>
      <c r="K62" s="67"/>
      <c r="L62" s="67"/>
      <c r="M62" s="67"/>
      <c r="N62" s="67"/>
      <c r="O62" s="67"/>
      <c r="P62" s="67"/>
      <c r="R62" s="67"/>
      <c r="S62" s="67"/>
      <c r="T62" s="14"/>
    </row>
    <row r="63" spans="1:20" s="42" customFormat="1" x14ac:dyDescent="0.25">
      <c r="A63" s="193" t="s">
        <v>19</v>
      </c>
      <c r="B63" s="190"/>
      <c r="C63" s="191"/>
      <c r="D63" s="192"/>
      <c r="E63" s="192"/>
      <c r="F63" s="36"/>
      <c r="G63" s="36"/>
      <c r="H63" s="36"/>
      <c r="I63" s="36"/>
      <c r="J63" s="67"/>
      <c r="K63" s="67"/>
      <c r="L63" s="67"/>
      <c r="M63" s="67"/>
      <c r="N63" s="67"/>
      <c r="O63" s="67"/>
      <c r="P63" s="67"/>
      <c r="R63" s="67"/>
      <c r="S63" s="67"/>
      <c r="T63" s="14"/>
    </row>
    <row r="64" spans="1:20" s="42" customFormat="1" x14ac:dyDescent="0.25">
      <c r="A64" s="193" t="s">
        <v>20</v>
      </c>
      <c r="B64" s="190"/>
      <c r="C64" s="191"/>
      <c r="D64" s="192"/>
      <c r="E64" s="192"/>
      <c r="F64" s="36"/>
      <c r="G64" s="36"/>
      <c r="H64" s="36"/>
      <c r="I64" s="36"/>
      <c r="J64" s="67"/>
      <c r="K64" s="67"/>
      <c r="L64" s="67"/>
      <c r="M64" s="67"/>
      <c r="N64" s="67"/>
      <c r="O64" s="67"/>
      <c r="P64" s="67"/>
      <c r="R64" s="67"/>
      <c r="S64" s="67"/>
      <c r="T64" s="14"/>
    </row>
    <row r="65" spans="1:20" s="42" customFormat="1" x14ac:dyDescent="0.25">
      <c r="A65" s="193" t="s">
        <v>35</v>
      </c>
      <c r="B65" s="200"/>
      <c r="C65" s="191"/>
      <c r="D65" s="192"/>
      <c r="E65" s="192"/>
      <c r="F65" s="36"/>
      <c r="G65" s="36"/>
      <c r="H65" s="36"/>
      <c r="I65" s="36"/>
      <c r="J65" s="67"/>
      <c r="K65" s="67"/>
      <c r="L65" s="67"/>
      <c r="M65" s="67"/>
      <c r="N65" s="67"/>
      <c r="O65" s="67"/>
      <c r="P65" s="67"/>
      <c r="R65" s="67"/>
      <c r="S65" s="67"/>
      <c r="T65" s="67"/>
    </row>
    <row r="66" spans="1:20" s="42" customFormat="1" x14ac:dyDescent="0.25">
      <c r="A66" s="193" t="s">
        <v>21</v>
      </c>
      <c r="B66" s="190"/>
      <c r="C66" s="191"/>
      <c r="D66" s="192"/>
      <c r="E66" s="192"/>
      <c r="F66" s="36"/>
      <c r="G66" s="36"/>
      <c r="H66" s="36"/>
      <c r="I66" s="36"/>
      <c r="J66" s="67"/>
      <c r="K66" s="67"/>
      <c r="L66" s="67"/>
      <c r="M66" s="67"/>
      <c r="N66" s="67"/>
      <c r="O66" s="67"/>
      <c r="P66" s="67"/>
      <c r="R66" s="67"/>
      <c r="S66" s="67"/>
      <c r="T66" s="67"/>
    </row>
    <row r="67" spans="1:20" s="42" customFormat="1" x14ac:dyDescent="0.25">
      <c r="A67" s="193" t="s">
        <v>22</v>
      </c>
      <c r="B67" s="190"/>
      <c r="C67" s="191"/>
      <c r="D67" s="192"/>
      <c r="E67" s="192"/>
      <c r="F67" s="36"/>
      <c r="G67" s="36"/>
      <c r="H67" s="36"/>
      <c r="I67" s="36"/>
      <c r="J67" s="67"/>
      <c r="K67" s="67"/>
      <c r="L67" s="67"/>
      <c r="M67" s="67"/>
      <c r="N67" s="67"/>
      <c r="O67" s="67"/>
      <c r="P67" s="67"/>
      <c r="R67" s="67"/>
      <c r="S67" s="67"/>
      <c r="T67" s="67"/>
    </row>
    <row r="68" spans="1:20" s="42" customFormat="1" x14ac:dyDescent="0.25">
      <c r="A68" s="193" t="s">
        <v>23</v>
      </c>
      <c r="B68" s="190"/>
      <c r="C68" s="191"/>
      <c r="D68" s="192"/>
      <c r="E68" s="192"/>
      <c r="F68" s="36"/>
      <c r="G68" s="36"/>
      <c r="H68" s="36"/>
      <c r="I68" s="36"/>
      <c r="J68" s="67"/>
      <c r="K68" s="67"/>
      <c r="L68" s="67"/>
      <c r="M68" s="67"/>
      <c r="N68" s="67"/>
      <c r="O68" s="67"/>
      <c r="P68" s="67"/>
      <c r="R68" s="67"/>
      <c r="S68" s="67"/>
      <c r="T68" s="67"/>
    </row>
    <row r="69" spans="1:20" s="42" customFormat="1" x14ac:dyDescent="0.25">
      <c r="A69" s="193" t="s">
        <v>24</v>
      </c>
      <c r="B69" s="190"/>
      <c r="C69" s="191"/>
      <c r="D69" s="192"/>
      <c r="E69" s="192"/>
      <c r="F69" s="36"/>
      <c r="G69" s="36"/>
      <c r="H69" s="36"/>
      <c r="I69" s="36"/>
      <c r="J69" s="67"/>
      <c r="K69" s="67"/>
      <c r="L69" s="67"/>
      <c r="M69" s="67"/>
      <c r="N69" s="67"/>
      <c r="O69" s="67"/>
      <c r="P69" s="67"/>
      <c r="R69" s="67"/>
      <c r="S69" s="67"/>
      <c r="T69" s="67"/>
    </row>
    <row r="70" spans="1:20" s="42" customFormat="1" x14ac:dyDescent="0.25">
      <c r="A70" s="193" t="s">
        <v>25</v>
      </c>
      <c r="B70" s="190"/>
      <c r="C70" s="191"/>
      <c r="D70" s="192"/>
      <c r="E70" s="192"/>
      <c r="F70" s="36"/>
      <c r="G70" s="36"/>
      <c r="H70" s="36"/>
      <c r="I70" s="36"/>
      <c r="J70" s="67"/>
      <c r="K70" s="67"/>
      <c r="L70" s="67"/>
      <c r="M70" s="67"/>
      <c r="N70" s="67"/>
      <c r="O70" s="67"/>
      <c r="P70" s="67"/>
      <c r="R70" s="67"/>
      <c r="S70" s="67"/>
      <c r="T70" s="67"/>
    </row>
    <row r="71" spans="1:20" s="42" customFormat="1" x14ac:dyDescent="0.25">
      <c r="A71" s="193" t="s">
        <v>3</v>
      </c>
      <c r="B71" s="195"/>
      <c r="C71" s="191"/>
      <c r="D71" s="192"/>
      <c r="E71" s="192"/>
      <c r="F71" s="36"/>
      <c r="G71" s="36"/>
      <c r="H71" s="36"/>
      <c r="I71" s="36"/>
      <c r="J71" s="67"/>
      <c r="K71" s="67"/>
      <c r="L71" s="67"/>
      <c r="M71" s="67"/>
      <c r="N71" s="67"/>
      <c r="O71" s="67"/>
      <c r="P71" s="67"/>
      <c r="R71" s="67"/>
      <c r="S71" s="67"/>
      <c r="T71" s="67"/>
    </row>
    <row r="72" spans="1:20" s="42" customFormat="1" x14ac:dyDescent="0.25">
      <c r="A72" s="201" t="s">
        <v>4</v>
      </c>
      <c r="B72" s="191"/>
      <c r="C72" s="191"/>
      <c r="D72" s="192"/>
      <c r="E72" s="192"/>
      <c r="F72" s="36"/>
      <c r="G72" s="36"/>
      <c r="H72" s="36"/>
      <c r="I72" s="36"/>
      <c r="J72" s="67"/>
      <c r="K72" s="67"/>
      <c r="L72" s="67"/>
      <c r="M72" s="67"/>
      <c r="N72" s="67"/>
      <c r="O72" s="67"/>
      <c r="P72" s="67"/>
    </row>
    <row r="73" spans="1:20" s="42" customFormat="1" x14ac:dyDescent="0.25">
      <c r="A73" s="193" t="s">
        <v>36</v>
      </c>
      <c r="B73" s="191"/>
      <c r="C73" s="191"/>
      <c r="D73" s="192"/>
      <c r="E73" s="192"/>
      <c r="F73" s="36"/>
      <c r="G73" s="36"/>
      <c r="H73" s="36"/>
      <c r="I73" s="36"/>
      <c r="J73" s="67"/>
      <c r="K73" s="67"/>
      <c r="L73" s="67"/>
      <c r="M73" s="67"/>
      <c r="N73" s="67"/>
      <c r="O73" s="67"/>
      <c r="P73" s="67"/>
    </row>
    <row r="74" spans="1:20" s="42" customFormat="1" x14ac:dyDescent="0.25">
      <c r="A74" s="193" t="s">
        <v>37</v>
      </c>
      <c r="B74" s="191"/>
      <c r="C74" s="191"/>
      <c r="D74" s="192"/>
      <c r="E74" s="192"/>
      <c r="F74" s="36"/>
      <c r="G74" s="36"/>
      <c r="H74" s="36"/>
      <c r="I74" s="36"/>
      <c r="J74" s="67"/>
      <c r="K74" s="67"/>
      <c r="L74" s="67"/>
      <c r="M74" s="67"/>
      <c r="N74" s="67"/>
      <c r="O74" s="67"/>
      <c r="P74" s="67"/>
    </row>
    <row r="75" spans="1:20" s="42" customFormat="1" x14ac:dyDescent="0.25">
      <c r="A75" s="193" t="s">
        <v>17</v>
      </c>
      <c r="B75" s="191"/>
      <c r="C75" s="191"/>
      <c r="D75" s="192"/>
      <c r="E75" s="192"/>
      <c r="F75" s="36"/>
      <c r="G75" s="36"/>
      <c r="H75" s="36"/>
      <c r="I75" s="36"/>
      <c r="J75" s="67"/>
      <c r="K75" s="67"/>
      <c r="L75" s="67"/>
      <c r="M75" s="67"/>
      <c r="N75" s="67"/>
      <c r="O75" s="67"/>
      <c r="P75" s="67"/>
    </row>
    <row r="76" spans="1:20" s="42" customFormat="1" x14ac:dyDescent="0.25">
      <c r="A76" s="193" t="s">
        <v>38</v>
      </c>
      <c r="B76" s="191"/>
      <c r="C76" s="191"/>
      <c r="D76" s="192"/>
      <c r="E76" s="192"/>
      <c r="F76" s="36"/>
      <c r="G76" s="36"/>
      <c r="H76" s="36"/>
      <c r="I76" s="36"/>
      <c r="J76" s="67"/>
      <c r="K76" s="67"/>
      <c r="L76" s="67"/>
      <c r="M76" s="67"/>
      <c r="N76" s="67"/>
      <c r="O76" s="67"/>
      <c r="P76" s="67"/>
    </row>
    <row r="77" spans="1:20" s="42" customFormat="1" x14ac:dyDescent="0.25">
      <c r="A77" s="193" t="s">
        <v>3</v>
      </c>
      <c r="B77" s="191"/>
      <c r="C77" s="191"/>
      <c r="D77" s="192"/>
      <c r="E77" s="192"/>
      <c r="F77" s="36"/>
      <c r="G77" s="36"/>
      <c r="H77" s="36"/>
      <c r="I77" s="36"/>
      <c r="J77" s="67"/>
      <c r="K77" s="67"/>
      <c r="L77" s="67"/>
      <c r="M77" s="67"/>
      <c r="N77" s="67"/>
      <c r="O77" s="67"/>
      <c r="P77" s="67"/>
    </row>
    <row r="78" spans="1:20" s="42" customFormat="1" x14ac:dyDescent="0.25">
      <c r="A78" s="202"/>
      <c r="B78" s="202"/>
      <c r="C78" s="202"/>
      <c r="D78" s="203"/>
      <c r="E78" s="203"/>
      <c r="F78" s="67"/>
      <c r="G78" s="67"/>
      <c r="H78" s="67"/>
      <c r="I78" s="67"/>
      <c r="J78" s="67"/>
      <c r="K78" s="67"/>
      <c r="L78" s="67"/>
      <c r="M78" s="67"/>
      <c r="N78" s="67"/>
      <c r="O78" s="67"/>
      <c r="P78" s="67"/>
    </row>
    <row r="79" spans="1:20" s="42" customFormat="1" x14ac:dyDescent="0.25">
      <c r="A79" s="202"/>
      <c r="B79" s="202"/>
      <c r="C79" s="202"/>
      <c r="D79" s="203"/>
      <c r="E79" s="203"/>
      <c r="F79" s="67"/>
      <c r="G79" s="67"/>
      <c r="H79" s="67"/>
      <c r="I79" s="67"/>
      <c r="J79" s="67"/>
      <c r="K79" s="67"/>
      <c r="L79" s="67"/>
      <c r="M79" s="67"/>
      <c r="N79" s="67"/>
      <c r="O79" s="67"/>
      <c r="P79" s="67"/>
    </row>
    <row r="80" spans="1:20" s="42" customFormat="1" x14ac:dyDescent="0.25">
      <c r="A80" s="202"/>
      <c r="B80" s="202"/>
      <c r="C80" s="202"/>
      <c r="D80" s="203"/>
      <c r="E80" s="203"/>
      <c r="F80" s="67"/>
      <c r="G80" s="67"/>
      <c r="H80" s="67"/>
    </row>
    <row r="81" spans="1:21" s="42" customFormat="1" x14ac:dyDescent="0.25">
      <c r="A81" s="202"/>
      <c r="B81" s="202"/>
      <c r="C81" s="202"/>
      <c r="D81" s="203"/>
      <c r="E81" s="203"/>
      <c r="F81" s="67"/>
      <c r="G81" s="67"/>
      <c r="H81" s="67"/>
    </row>
    <row r="82" spans="1:21" s="42" customFormat="1" x14ac:dyDescent="0.25">
      <c r="A82" s="202"/>
      <c r="B82" s="202"/>
      <c r="C82" s="202"/>
      <c r="D82" s="203"/>
      <c r="E82" s="203"/>
      <c r="F82" s="67"/>
      <c r="G82" s="67"/>
      <c r="H82" s="67"/>
    </row>
    <row r="83" spans="1:21" s="42" customFormat="1" x14ac:dyDescent="0.25">
      <c r="A83" s="202"/>
      <c r="B83" s="202"/>
      <c r="C83" s="202"/>
      <c r="D83" s="203"/>
      <c r="E83" s="203"/>
      <c r="F83" s="67"/>
      <c r="G83" s="67"/>
      <c r="H83" s="67"/>
    </row>
    <row r="84" spans="1:21" s="42" customFormat="1" x14ac:dyDescent="0.25">
      <c r="A84" s="202"/>
      <c r="B84" s="202"/>
      <c r="C84" s="202"/>
      <c r="D84" s="203"/>
      <c r="E84" s="203"/>
      <c r="F84" s="67"/>
      <c r="G84" s="67"/>
      <c r="H84" s="67"/>
    </row>
    <row r="85" spans="1:21" s="42" customFormat="1" x14ac:dyDescent="0.25">
      <c r="A85" s="202"/>
      <c r="B85" s="202"/>
      <c r="C85" s="202"/>
      <c r="D85" s="203"/>
      <c r="E85" s="203"/>
      <c r="F85" s="67"/>
      <c r="G85" s="67"/>
      <c r="H85" s="67"/>
      <c r="L85" s="43"/>
      <c r="M85" s="43"/>
      <c r="N85" s="43"/>
      <c r="O85" s="43"/>
      <c r="P85" s="43"/>
      <c r="R85" s="43"/>
      <c r="S85" s="43"/>
      <c r="T85" s="43"/>
      <c r="U85" s="43"/>
    </row>
    <row r="86" spans="1:21" s="42" customFormat="1" x14ac:dyDescent="0.25">
      <c r="A86" s="202"/>
      <c r="B86" s="202"/>
      <c r="C86" s="202"/>
      <c r="D86" s="203"/>
      <c r="E86" s="203"/>
      <c r="F86" s="67"/>
      <c r="G86" s="67"/>
      <c r="H86" s="67"/>
      <c r="L86" s="43"/>
      <c r="M86" s="43"/>
      <c r="N86" s="43"/>
      <c r="O86" s="43"/>
      <c r="P86" s="43"/>
      <c r="R86" s="43"/>
      <c r="S86" s="43"/>
      <c r="T86" s="43"/>
      <c r="U86" s="43"/>
    </row>
    <row r="87" spans="1:21" s="42" customFormat="1" x14ac:dyDescent="0.25">
      <c r="A87" s="202"/>
      <c r="B87" s="202"/>
      <c r="C87" s="202"/>
      <c r="D87" s="203"/>
      <c r="E87" s="203"/>
      <c r="F87" s="67"/>
      <c r="G87" s="67"/>
      <c r="H87" s="67"/>
      <c r="L87" s="43"/>
      <c r="M87" s="43"/>
      <c r="N87" s="43"/>
      <c r="O87" s="43"/>
      <c r="P87" s="43"/>
      <c r="R87" s="43"/>
      <c r="S87" s="43"/>
      <c r="T87" s="43"/>
      <c r="U87" s="43"/>
    </row>
    <row r="88" spans="1:21" s="42" customFormat="1" x14ac:dyDescent="0.25">
      <c r="A88" s="202"/>
      <c r="B88" s="202"/>
      <c r="C88" s="202"/>
      <c r="D88" s="203"/>
      <c r="E88" s="203"/>
      <c r="F88" s="67"/>
      <c r="G88" s="67"/>
      <c r="H88" s="67"/>
      <c r="L88" s="43"/>
      <c r="M88" s="43"/>
      <c r="N88" s="43"/>
      <c r="O88" s="43"/>
      <c r="P88" s="43"/>
      <c r="R88" s="43"/>
      <c r="S88" s="43"/>
      <c r="T88" s="43"/>
      <c r="U88" s="43"/>
    </row>
    <row r="89" spans="1:21" s="42" customFormat="1" x14ac:dyDescent="0.25">
      <c r="A89" s="202"/>
      <c r="B89" s="202"/>
      <c r="C89" s="202"/>
      <c r="D89" s="203"/>
      <c r="E89" s="203"/>
      <c r="F89" s="67"/>
      <c r="G89" s="67"/>
      <c r="H89" s="67"/>
      <c r="I89" s="67"/>
      <c r="J89" s="67"/>
      <c r="K89" s="67"/>
      <c r="L89" s="204"/>
      <c r="M89" s="204"/>
      <c r="N89" s="204"/>
      <c r="O89" s="204"/>
      <c r="P89" s="204"/>
      <c r="R89" s="43"/>
      <c r="S89" s="43"/>
      <c r="T89" s="43"/>
      <c r="U89" s="43"/>
    </row>
    <row r="90" spans="1:21" s="42" customFormat="1" x14ac:dyDescent="0.25">
      <c r="A90" s="202"/>
      <c r="B90" s="202"/>
      <c r="C90" s="202"/>
      <c r="D90" s="203"/>
      <c r="E90" s="203"/>
      <c r="F90" s="67"/>
      <c r="G90" s="67"/>
      <c r="H90" s="67"/>
      <c r="I90" s="67"/>
      <c r="J90" s="67"/>
      <c r="K90" s="67"/>
      <c r="L90" s="204"/>
      <c r="M90" s="204"/>
      <c r="N90" s="204"/>
      <c r="O90" s="204"/>
      <c r="P90" s="204"/>
      <c r="R90" s="43"/>
      <c r="S90" s="43"/>
      <c r="T90" s="43"/>
      <c r="U90" s="43"/>
    </row>
    <row r="91" spans="1:21" s="42" customFormat="1" x14ac:dyDescent="0.25">
      <c r="A91" s="202"/>
      <c r="B91" s="202"/>
      <c r="C91" s="202"/>
      <c r="D91" s="203"/>
      <c r="E91" s="203"/>
      <c r="F91" s="67"/>
      <c r="G91" s="67"/>
      <c r="H91" s="67"/>
      <c r="I91" s="67"/>
      <c r="J91" s="67"/>
      <c r="K91" s="67"/>
      <c r="L91" s="204"/>
      <c r="M91" s="204"/>
      <c r="N91" s="204"/>
      <c r="O91" s="204"/>
      <c r="P91" s="204"/>
      <c r="R91" s="43"/>
      <c r="S91" s="43"/>
      <c r="T91" s="43"/>
      <c r="U91" s="43"/>
    </row>
    <row r="92" spans="1:21" s="42" customFormat="1" x14ac:dyDescent="0.25">
      <c r="A92" s="202"/>
      <c r="B92" s="202"/>
      <c r="C92" s="202"/>
      <c r="D92" s="203"/>
      <c r="E92" s="203"/>
      <c r="F92" s="67"/>
      <c r="G92" s="67"/>
      <c r="H92" s="67"/>
      <c r="I92" s="67"/>
      <c r="J92" s="67"/>
      <c r="K92" s="67"/>
      <c r="L92" s="204"/>
      <c r="M92" s="204"/>
      <c r="N92" s="204"/>
      <c r="O92" s="204"/>
      <c r="P92" s="204"/>
      <c r="R92" s="43"/>
      <c r="S92" s="43"/>
      <c r="T92" s="43"/>
      <c r="U92" s="43"/>
    </row>
    <row r="93" spans="1:21" s="42" customFormat="1" x14ac:dyDescent="0.25">
      <c r="A93" s="202"/>
      <c r="B93" s="202"/>
      <c r="C93" s="202"/>
      <c r="D93" s="203"/>
      <c r="E93" s="203"/>
      <c r="F93" s="67"/>
      <c r="G93" s="67"/>
      <c r="H93" s="67"/>
      <c r="I93" s="67"/>
      <c r="J93" s="67"/>
      <c r="K93" s="67"/>
      <c r="L93" s="204"/>
      <c r="M93" s="204"/>
      <c r="N93" s="204"/>
      <c r="O93" s="204"/>
      <c r="P93" s="204"/>
      <c r="R93" s="43"/>
      <c r="S93" s="43"/>
      <c r="T93" s="43"/>
      <c r="U93" s="43"/>
    </row>
    <row r="94" spans="1:21" s="42" customFormat="1" x14ac:dyDescent="0.25">
      <c r="A94" s="202"/>
      <c r="B94" s="202"/>
      <c r="C94" s="202"/>
      <c r="D94" s="203"/>
      <c r="E94" s="203"/>
      <c r="F94" s="67"/>
      <c r="G94" s="67"/>
      <c r="H94" s="67"/>
      <c r="I94" s="67"/>
      <c r="J94" s="67"/>
      <c r="K94" s="67"/>
      <c r="L94" s="204"/>
      <c r="M94" s="204"/>
      <c r="N94" s="204"/>
      <c r="O94" s="204"/>
      <c r="P94" s="204"/>
      <c r="R94" s="43"/>
      <c r="S94" s="43"/>
      <c r="T94" s="43"/>
      <c r="U94" s="43"/>
    </row>
    <row r="95" spans="1:21" s="42" customFormat="1" x14ac:dyDescent="0.25">
      <c r="A95" s="202"/>
      <c r="B95" s="202"/>
      <c r="C95" s="202"/>
      <c r="D95" s="203"/>
      <c r="E95" s="203"/>
      <c r="F95" s="67"/>
      <c r="G95" s="67"/>
      <c r="H95" s="67"/>
      <c r="I95" s="67"/>
      <c r="J95" s="67"/>
      <c r="K95" s="67"/>
      <c r="L95" s="204"/>
      <c r="M95" s="204"/>
      <c r="N95" s="204"/>
      <c r="O95" s="204"/>
      <c r="P95" s="204"/>
      <c r="R95" s="43"/>
      <c r="S95" s="43"/>
      <c r="T95" s="43"/>
      <c r="U95" s="43"/>
    </row>
    <row r="96" spans="1:21" s="42" customFormat="1" x14ac:dyDescent="0.25">
      <c r="A96" s="202"/>
      <c r="B96" s="202"/>
      <c r="C96" s="202"/>
      <c r="D96" s="203"/>
      <c r="E96" s="203"/>
      <c r="F96" s="67"/>
      <c r="G96" s="67"/>
      <c r="H96" s="67"/>
      <c r="I96" s="67"/>
      <c r="J96" s="67"/>
      <c r="K96" s="67"/>
      <c r="L96" s="204"/>
      <c r="M96" s="204"/>
      <c r="N96" s="204"/>
      <c r="O96" s="204"/>
      <c r="P96" s="204"/>
      <c r="R96" s="43"/>
      <c r="S96" s="43"/>
      <c r="T96" s="43"/>
      <c r="U96" s="43"/>
    </row>
    <row r="97" spans="1:21" s="42" customFormat="1" x14ac:dyDescent="0.25">
      <c r="A97" s="202"/>
      <c r="B97" s="202"/>
      <c r="C97" s="202"/>
      <c r="D97" s="203"/>
      <c r="E97" s="203"/>
      <c r="F97" s="204"/>
      <c r="G97" s="204"/>
      <c r="H97" s="204"/>
      <c r="I97" s="204"/>
      <c r="J97" s="204"/>
      <c r="K97" s="204"/>
      <c r="L97" s="204"/>
      <c r="M97" s="204"/>
      <c r="N97" s="204"/>
      <c r="O97" s="204"/>
      <c r="P97" s="204"/>
      <c r="R97" s="43"/>
      <c r="S97" s="43"/>
      <c r="T97" s="43"/>
      <c r="U97" s="43"/>
    </row>
    <row r="98" spans="1:21" s="42" customFormat="1" x14ac:dyDescent="0.25">
      <c r="A98" s="202"/>
      <c r="B98" s="202"/>
      <c r="C98" s="202"/>
      <c r="D98" s="203"/>
      <c r="E98" s="203"/>
      <c r="F98" s="204"/>
      <c r="G98" s="204"/>
      <c r="H98" s="204"/>
      <c r="I98" s="204"/>
      <c r="J98" s="204"/>
      <c r="K98" s="204"/>
      <c r="L98" s="204"/>
      <c r="M98" s="204"/>
      <c r="N98" s="204"/>
      <c r="O98" s="204"/>
      <c r="P98" s="204"/>
      <c r="R98" s="43"/>
      <c r="S98" s="43"/>
      <c r="T98" s="43"/>
      <c r="U98" s="43"/>
    </row>
    <row r="99" spans="1:21" s="204" customFormat="1" x14ac:dyDescent="0.25">
      <c r="A99" s="202"/>
      <c r="B99" s="202"/>
      <c r="C99" s="202"/>
      <c r="D99" s="203"/>
      <c r="E99" s="203"/>
      <c r="Q99" s="42"/>
      <c r="R99" s="43"/>
      <c r="S99" s="43"/>
      <c r="T99" s="43"/>
      <c r="U99" s="43"/>
    </row>
    <row r="100" spans="1:21" s="204" customFormat="1" x14ac:dyDescent="0.25">
      <c r="A100" s="202"/>
      <c r="B100" s="202"/>
      <c r="C100" s="202"/>
      <c r="D100" s="203"/>
      <c r="E100" s="203"/>
      <c r="Q100" s="42"/>
      <c r="R100" s="43"/>
      <c r="S100" s="43"/>
      <c r="T100" s="43"/>
      <c r="U100" s="43"/>
    </row>
    <row r="101" spans="1:21" s="204" customFormat="1" x14ac:dyDescent="0.25">
      <c r="A101" s="202"/>
      <c r="B101" s="202"/>
      <c r="C101" s="202"/>
      <c r="D101" s="203"/>
      <c r="E101" s="203"/>
      <c r="Q101" s="42"/>
      <c r="R101" s="43"/>
      <c r="S101" s="43"/>
      <c r="T101" s="43"/>
      <c r="U101" s="43"/>
    </row>
    <row r="102" spans="1:21" x14ac:dyDescent="0.25">
      <c r="A102" s="202"/>
      <c r="B102" s="202"/>
      <c r="C102" s="202"/>
      <c r="D102" s="203"/>
      <c r="E102" s="203"/>
    </row>
    <row r="103" spans="1:21" x14ac:dyDescent="0.25">
      <c r="A103" s="202"/>
      <c r="B103" s="202"/>
      <c r="C103" s="202"/>
      <c r="D103" s="203"/>
      <c r="E103" s="203"/>
    </row>
    <row r="104" spans="1:21" x14ac:dyDescent="0.25">
      <c r="A104" s="202"/>
      <c r="B104" s="202"/>
      <c r="C104" s="202"/>
      <c r="D104" s="203"/>
      <c r="E104" s="203"/>
    </row>
    <row r="105" spans="1:21" x14ac:dyDescent="0.25">
      <c r="A105" s="202"/>
      <c r="B105" s="202"/>
      <c r="C105" s="202"/>
      <c r="D105" s="203"/>
      <c r="E105" s="203"/>
    </row>
    <row r="106" spans="1:21" x14ac:dyDescent="0.25">
      <c r="A106" s="202"/>
      <c r="B106" s="202"/>
      <c r="C106" s="202"/>
      <c r="D106" s="203"/>
      <c r="E106" s="203"/>
    </row>
    <row r="107" spans="1:21" x14ac:dyDescent="0.25">
      <c r="A107" s="202"/>
      <c r="B107" s="202"/>
      <c r="C107" s="202"/>
      <c r="D107" s="203"/>
      <c r="E107" s="203"/>
    </row>
    <row r="108" spans="1:21" x14ac:dyDescent="0.25">
      <c r="A108" s="202"/>
      <c r="B108" s="202"/>
      <c r="C108" s="202"/>
      <c r="D108" s="203"/>
      <c r="E108" s="203"/>
    </row>
    <row r="109" spans="1:21" x14ac:dyDescent="0.25">
      <c r="A109" s="202"/>
      <c r="B109" s="202"/>
      <c r="C109" s="202"/>
      <c r="D109" s="203"/>
      <c r="E109" s="203"/>
    </row>
    <row r="110" spans="1:21" x14ac:dyDescent="0.25">
      <c r="A110" s="202"/>
      <c r="B110" s="202"/>
      <c r="C110" s="202"/>
      <c r="D110" s="203"/>
      <c r="E110" s="203"/>
    </row>
    <row r="111" spans="1:21" x14ac:dyDescent="0.25">
      <c r="A111" s="202"/>
      <c r="B111" s="202"/>
      <c r="C111" s="202"/>
      <c r="D111" s="203"/>
      <c r="E111" s="203"/>
    </row>
    <row r="112" spans="1:21" x14ac:dyDescent="0.25">
      <c r="A112" s="202"/>
      <c r="B112" s="202"/>
      <c r="C112" s="202"/>
      <c r="D112" s="203"/>
      <c r="E112" s="203"/>
    </row>
    <row r="113" spans="1:17" s="204" customFormat="1" x14ac:dyDescent="0.25">
      <c r="A113" s="202"/>
      <c r="B113" s="202"/>
      <c r="C113" s="202"/>
      <c r="D113" s="203"/>
      <c r="E113" s="203"/>
      <c r="Q113" s="42"/>
    </row>
    <row r="114" spans="1:17" s="204" customFormat="1" x14ac:dyDescent="0.25">
      <c r="A114" s="202"/>
      <c r="B114" s="202"/>
      <c r="C114" s="202"/>
      <c r="D114" s="203"/>
      <c r="E114" s="203"/>
      <c r="Q114" s="42"/>
    </row>
    <row r="115" spans="1:17" s="204" customFormat="1" x14ac:dyDescent="0.25">
      <c r="A115" s="202"/>
      <c r="B115" s="202"/>
      <c r="C115" s="202"/>
      <c r="D115" s="203"/>
      <c r="E115" s="203"/>
      <c r="Q115" s="42"/>
    </row>
  </sheetData>
  <sheetProtection algorithmName="SHA-512" hashValue="i/LFM7CclSXwafjol/qg0324J11lhSgoRPhF+Mq7iA86jmZnsYceCp9EzhnMY8jQiAo7K9UftuGK78yvcZ55mw==" saltValue="v7KxL5JLOo2fLruxjVOaAQ==" spinCount="100000" sheet="1" selectLockedCells="1"/>
  <protectedRanges>
    <protectedRange sqref="G15:H15 K18 G18 C16:E17" name="Range1"/>
    <protectedRange sqref="J11:K12 M10:N10 G10:K10" name="Range1_2"/>
    <protectedRange sqref="O15 O18" name="Range1_3"/>
    <protectedRange sqref="O14 O17" name="Range1_1_1"/>
    <protectedRange sqref="I22:I23 L22:O24 G22:H24 I24:K24 C29 H28:O30 G28 G30 G25:O27" name="Range1_1"/>
  </protectedRanges>
  <mergeCells count="75">
    <mergeCell ref="J38:M38"/>
    <mergeCell ref="N38:O38"/>
    <mergeCell ref="N34:O34"/>
    <mergeCell ref="J35:M35"/>
    <mergeCell ref="N35:O35"/>
    <mergeCell ref="J36:M36"/>
    <mergeCell ref="N36:O36"/>
    <mergeCell ref="J37:M37"/>
    <mergeCell ref="N37:O37"/>
    <mergeCell ref="C38:F38"/>
    <mergeCell ref="H38:I38"/>
    <mergeCell ref="J31:M31"/>
    <mergeCell ref="N31:O31"/>
    <mergeCell ref="J32:M32"/>
    <mergeCell ref="N32:O32"/>
    <mergeCell ref="J33:M33"/>
    <mergeCell ref="N33:O33"/>
    <mergeCell ref="J34:M34"/>
    <mergeCell ref="C36:F36"/>
    <mergeCell ref="H36:I36"/>
    <mergeCell ref="C37:F37"/>
    <mergeCell ref="H37:I37"/>
    <mergeCell ref="C34:F34"/>
    <mergeCell ref="H34:I34"/>
    <mergeCell ref="C35:F35"/>
    <mergeCell ref="H35:I35"/>
    <mergeCell ref="C32:F32"/>
    <mergeCell ref="H32:I32"/>
    <mergeCell ref="C33:F33"/>
    <mergeCell ref="H33:I33"/>
    <mergeCell ref="E28:K28"/>
    <mergeCell ref="M28:N28"/>
    <mergeCell ref="C29:L29"/>
    <mergeCell ref="M29:N29"/>
    <mergeCell ref="C31:F31"/>
    <mergeCell ref="H31:I31"/>
    <mergeCell ref="E25:K25"/>
    <mergeCell ref="M25:N25"/>
    <mergeCell ref="E26:K26"/>
    <mergeCell ref="M26:N26"/>
    <mergeCell ref="E27:K27"/>
    <mergeCell ref="M27:N27"/>
    <mergeCell ref="G19:O19"/>
    <mergeCell ref="H21:K21"/>
    <mergeCell ref="M21:N21"/>
    <mergeCell ref="E22:K22"/>
    <mergeCell ref="M22:N22"/>
    <mergeCell ref="E24:K24"/>
    <mergeCell ref="M24:N24"/>
    <mergeCell ref="C16:J16"/>
    <mergeCell ref="C17:E17"/>
    <mergeCell ref="M17:N17"/>
    <mergeCell ref="C18:E18"/>
    <mergeCell ref="G18:H18"/>
    <mergeCell ref="I18:J18"/>
    <mergeCell ref="K18:L18"/>
    <mergeCell ref="M18:N18"/>
    <mergeCell ref="C14:E14"/>
    <mergeCell ref="M14:N14"/>
    <mergeCell ref="G15:H15"/>
    <mergeCell ref="I15:J15"/>
    <mergeCell ref="K15:L15"/>
    <mergeCell ref="M15:N15"/>
    <mergeCell ref="G7:I7"/>
    <mergeCell ref="L7:O8"/>
    <mergeCell ref="G8:I8"/>
    <mergeCell ref="C11:J11"/>
    <mergeCell ref="M11:O11"/>
    <mergeCell ref="C13:J13"/>
    <mergeCell ref="H1:O2"/>
    <mergeCell ref="H3:L3"/>
    <mergeCell ref="M3:N3"/>
    <mergeCell ref="G5:I5"/>
    <mergeCell ref="M5:N5"/>
    <mergeCell ref="G6:I6"/>
  </mergeCells>
  <conditionalFormatting sqref="G5">
    <cfRule type="expression" dxfId="359" priority="20">
      <formula>IF(O4="",0,1)</formula>
    </cfRule>
  </conditionalFormatting>
  <conditionalFormatting sqref="G6">
    <cfRule type="expression" dxfId="358" priority="19">
      <formula>IF($O$5="",0,1)</formula>
    </cfRule>
  </conditionalFormatting>
  <conditionalFormatting sqref="G7">
    <cfRule type="expression" dxfId="357" priority="18">
      <formula>IF($G$6="",0,1)</formula>
    </cfRule>
  </conditionalFormatting>
  <conditionalFormatting sqref="G8">
    <cfRule type="expression" dxfId="356" priority="17">
      <formula>IF($G$7="",0,1)</formula>
    </cfRule>
  </conditionalFormatting>
  <conditionalFormatting sqref="O5">
    <cfRule type="expression" dxfId="355" priority="16">
      <formula>IF(G5="",0,1)</formula>
    </cfRule>
  </conditionalFormatting>
  <conditionalFormatting sqref="L7">
    <cfRule type="expression" dxfId="354" priority="15">
      <formula>IF($G$8="",0,1)</formula>
    </cfRule>
  </conditionalFormatting>
  <conditionalFormatting sqref="O4">
    <cfRule type="expression" dxfId="353" priority="14">
      <formula>IF($G$10="-",0,1)</formula>
    </cfRule>
  </conditionalFormatting>
  <conditionalFormatting sqref="O14">
    <cfRule type="expression" dxfId="352" priority="12">
      <formula>IF($M$10="X",1,IF($G$10="x",1,0))</formula>
    </cfRule>
  </conditionalFormatting>
  <conditionalFormatting sqref="O15">
    <cfRule type="expression" dxfId="351" priority="11">
      <formula>IF($O$14="",0,1)</formula>
    </cfRule>
  </conditionalFormatting>
  <conditionalFormatting sqref="O14:O15 G10 M10 O5 L7 G5:G8">
    <cfRule type="expression" dxfId="350" priority="13">
      <formula>IF($I$10="x",1,0)</formula>
    </cfRule>
  </conditionalFormatting>
  <conditionalFormatting sqref="O24:O28">
    <cfRule type="expression" dxfId="349" priority="10">
      <formula>IF($O$22="",0,1)</formula>
    </cfRule>
  </conditionalFormatting>
  <conditionalFormatting sqref="M10">
    <cfRule type="expression" dxfId="348" priority="9">
      <formula>IF($G$10="x",1,0)</formula>
    </cfRule>
  </conditionalFormatting>
  <conditionalFormatting sqref="G10">
    <cfRule type="expression" dxfId="347" priority="8">
      <formula>IF($M$10="x",1,0)</formula>
    </cfRule>
  </conditionalFormatting>
  <conditionalFormatting sqref="G15:H15">
    <cfRule type="expression" dxfId="346" priority="21">
      <formula>IF($G$10="x",IF($I$10="-",IF($M$10="-",1,0)))</formula>
    </cfRule>
  </conditionalFormatting>
  <conditionalFormatting sqref="E24:K28">
    <cfRule type="expression" dxfId="345" priority="7">
      <formula>IF($E$22="",0,1)</formula>
    </cfRule>
  </conditionalFormatting>
  <conditionalFormatting sqref="D24:D28">
    <cfRule type="expression" dxfId="344" priority="6">
      <formula>IF($D$22="",0,1)</formula>
    </cfRule>
  </conditionalFormatting>
  <conditionalFormatting sqref="L24:L28">
    <cfRule type="expression" dxfId="343" priority="5">
      <formula>IF($L$22="",0,1)</formula>
    </cfRule>
  </conditionalFormatting>
  <conditionalFormatting sqref="M24:N28">
    <cfRule type="expression" dxfId="342" priority="4">
      <formula>IF($M$22="",0,1)</formula>
    </cfRule>
  </conditionalFormatting>
  <conditionalFormatting sqref="G10 M10">
    <cfRule type="expression" dxfId="341" priority="22">
      <formula>IF($L$7="",0,1)</formula>
    </cfRule>
  </conditionalFormatting>
  <conditionalFormatting sqref="I10">
    <cfRule type="expression" dxfId="340" priority="23">
      <formula>IF($M$10="x",1,0)</formula>
    </cfRule>
    <cfRule type="expression" dxfId="339" priority="24">
      <formula>IF($E$24="",0,1)</formula>
    </cfRule>
  </conditionalFormatting>
  <conditionalFormatting sqref="G18:H18">
    <cfRule type="expression" dxfId="338" priority="1">
      <formula>IF($G$18="",1,0)</formula>
    </cfRule>
    <cfRule type="expression" dxfId="337" priority="2">
      <formula>IF($G$18&gt;0,1,0)</formula>
    </cfRule>
    <cfRule type="expression" dxfId="336" priority="3">
      <formula>IF($G$18&lt;0,1,0)</formula>
    </cfRule>
  </conditionalFormatting>
  <dataValidations count="5">
    <dataValidation type="list" allowBlank="1" showInputMessage="1" showErrorMessage="1" sqref="G6" xr:uid="{F201C3F6-65F9-4001-8386-110DD00EA34C}">
      <formula1>IF($G$5="Kantor Pusat",$A$45:$A$57,$A$59:$A$60)</formula1>
    </dataValidation>
    <dataValidation type="list" allowBlank="1" showInputMessage="1" showErrorMessage="1" sqref="G8" xr:uid="{BD3F225D-D3F6-4F8F-B15F-310BBFB49135}">
      <formula1>IF($G$5="Kantor Pusat",$A$61:$A$71,$A$72:$A$77)</formula1>
    </dataValidation>
    <dataValidation type="list" allowBlank="1" showInputMessage="1" showErrorMessage="1" sqref="I10 M10 G10" xr:uid="{4167BCED-4B2A-4822-AFAA-4A73879E6B8D}">
      <formula1>$A$43:$A$44</formula1>
    </dataValidation>
    <dataValidation type="list" allowBlank="1" showInputMessage="1" showErrorMessage="1" sqref="O14" xr:uid="{7454C6C1-8A5E-4467-B9CC-1F2DEC5D726C}">
      <formula1>$F$46:$F$48</formula1>
    </dataValidation>
    <dataValidation type="list" allowBlank="1" showInputMessage="1" showErrorMessage="1" sqref="G5" xr:uid="{235DC564-868D-45A5-B69D-17AA0576A9B3}">
      <formula1>$E$42:$E$44</formula1>
    </dataValidation>
  </dataValidations>
  <printOptions horizontalCentered="1"/>
  <pageMargins left="0.11811023622047245" right="0.11811023622047245" top="0.19685039370078741" bottom="0.11811023622047245" header="0.31496062992125984" footer="0.31496062992125984"/>
  <pageSetup paperSize="9" scale="84"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F8A77-D60E-47C4-A423-A4FD582A58C5}">
  <sheetPr codeName="Sheet5"/>
  <dimension ref="A1:U115"/>
  <sheetViews>
    <sheetView showGridLines="0" view="pageBreakPreview" topLeftCell="A7" zoomScale="115" zoomScaleNormal="100" zoomScaleSheetLayoutView="115" workbookViewId="0">
      <selection activeCell="E27" sqref="E27:K27"/>
    </sheetView>
  </sheetViews>
  <sheetFormatPr defaultColWidth="9.140625" defaultRowHeight="15" x14ac:dyDescent="0.25"/>
  <cols>
    <col min="1" max="1" width="5.140625" style="36" customWidth="1"/>
    <col min="2" max="2" width="1.28515625" style="204" customWidth="1"/>
    <col min="3" max="3" width="3.85546875" style="204" customWidth="1"/>
    <col min="4" max="4" width="18.28515625" style="204" customWidth="1"/>
    <col min="5" max="5" width="1.140625" style="204" customWidth="1"/>
    <col min="6" max="6" width="1.5703125" style="204" bestFit="1" customWidth="1"/>
    <col min="7" max="7" width="3.5703125" style="204" customWidth="1"/>
    <col min="8" max="8" width="25" style="204" customWidth="1"/>
    <col min="9" max="9" width="3.42578125" style="204" customWidth="1"/>
    <col min="10" max="10" width="12.5703125" style="204" customWidth="1"/>
    <col min="11" max="11" width="6.42578125" style="204" customWidth="1"/>
    <col min="12" max="12" width="8.85546875" style="204" customWidth="1"/>
    <col min="13" max="13" width="3.7109375" style="204" customWidth="1"/>
    <col min="14" max="14" width="9.7109375" style="204" customWidth="1"/>
    <col min="15" max="15" width="16.85546875" style="204" customWidth="1"/>
    <col min="16" max="16" width="1.28515625" style="204" customWidth="1"/>
    <col min="17" max="17" width="14" style="42" bestFit="1" customWidth="1"/>
    <col min="18" max="19" width="9.140625" style="43"/>
    <col min="20" max="20" width="17.42578125" style="43" bestFit="1" customWidth="1"/>
    <col min="21" max="16384" width="9.140625" style="43"/>
  </cols>
  <sheetData>
    <row r="1" spans="1:21" ht="18.75" customHeight="1" thickTop="1" x14ac:dyDescent="0.3">
      <c r="B1" s="37"/>
      <c r="C1" s="38"/>
      <c r="D1" s="38"/>
      <c r="E1" s="38"/>
      <c r="F1" s="39"/>
      <c r="G1" s="39"/>
      <c r="H1" s="40" t="str">
        <f>IF(M10="x","LAPORAN PENGGUNAAN DANA PETTY CASH - LPD",IF(I10="x","LAPORAN PENGGUNAAN DANA PETTY CASH - LPD",IF(G10="x","FORM PENGAJUAN DANA PETTY CASH - FPD","FORM PENGAJUAN DANA PETTY CASH - FPD")))</f>
        <v>FORM PENGAJUAN DANA PETTY CASH - FPD</v>
      </c>
      <c r="I1" s="40"/>
      <c r="J1" s="40"/>
      <c r="K1" s="40"/>
      <c r="L1" s="40"/>
      <c r="M1" s="40"/>
      <c r="N1" s="40"/>
      <c r="O1" s="40"/>
      <c r="P1" s="41"/>
      <c r="R1" s="42"/>
      <c r="S1" s="42"/>
      <c r="T1" s="42"/>
      <c r="U1" s="42"/>
    </row>
    <row r="2" spans="1:21" ht="6" customHeight="1" x14ac:dyDescent="0.25">
      <c r="B2" s="44"/>
      <c r="C2" s="45"/>
      <c r="D2" s="45"/>
      <c r="E2" s="45"/>
      <c r="F2" s="46"/>
      <c r="G2" s="46"/>
      <c r="H2" s="47"/>
      <c r="I2" s="47"/>
      <c r="J2" s="47"/>
      <c r="K2" s="47"/>
      <c r="L2" s="47"/>
      <c r="M2" s="47"/>
      <c r="N2" s="47"/>
      <c r="O2" s="47"/>
      <c r="P2" s="48"/>
      <c r="R2" s="42"/>
      <c r="S2" s="42"/>
      <c r="T2" s="42"/>
      <c r="U2" s="42"/>
    </row>
    <row r="3" spans="1:21" x14ac:dyDescent="0.25">
      <c r="B3" s="44"/>
      <c r="C3" s="45"/>
      <c r="D3" s="45"/>
      <c r="E3" s="45"/>
      <c r="F3" s="45"/>
      <c r="G3" s="45"/>
      <c r="H3" s="49" t="str">
        <f>"No. "&amp;IF(M10="X","LPD",IF(I10="x","LPD",IF(G10="x","FPD")))&amp;" / INAURA - "&amp;G6&amp;" - "&amp;G8&amp;"/"</f>
        <v>No. FALSE / INAURA -  - /</v>
      </c>
      <c r="I3" s="49"/>
      <c r="J3" s="49"/>
      <c r="K3" s="49"/>
      <c r="L3" s="49"/>
      <c r="M3" s="50">
        <v>2</v>
      </c>
      <c r="N3" s="50"/>
      <c r="O3" s="51" t="str">
        <f>UPPER(G5)</f>
        <v/>
      </c>
      <c r="P3" s="48"/>
      <c r="R3" s="42"/>
      <c r="S3" s="42"/>
      <c r="T3" s="42"/>
      <c r="U3" s="42"/>
    </row>
    <row r="4" spans="1:21" ht="15.75" thickBot="1" x14ac:dyDescent="0.3">
      <c r="B4" s="44"/>
      <c r="C4" s="45"/>
      <c r="D4" s="45"/>
      <c r="E4" s="45"/>
      <c r="F4" s="52"/>
      <c r="G4" s="45"/>
      <c r="H4" s="45"/>
      <c r="I4" s="45"/>
      <c r="J4" s="45"/>
      <c r="K4" s="45"/>
      <c r="L4" s="45"/>
      <c r="M4" s="45"/>
      <c r="N4" s="53" t="s">
        <v>0</v>
      </c>
      <c r="O4" s="1"/>
      <c r="P4" s="48"/>
      <c r="R4" s="42"/>
      <c r="S4" s="42"/>
      <c r="T4" s="42"/>
      <c r="U4" s="42"/>
    </row>
    <row r="5" spans="1:21" ht="16.5" thickTop="1" thickBot="1" x14ac:dyDescent="0.3">
      <c r="B5" s="44"/>
      <c r="C5" s="45" t="str">
        <f>IF(O4="","","Unit Kerja")</f>
        <v/>
      </c>
      <c r="D5" s="45"/>
      <c r="E5" s="45"/>
      <c r="F5" s="55" t="str">
        <f>IF(O4="","",":")</f>
        <v/>
      </c>
      <c r="G5" s="15"/>
      <c r="H5" s="15"/>
      <c r="I5" s="15"/>
      <c r="J5" s="45"/>
      <c r="K5" s="45"/>
      <c r="L5" s="45"/>
      <c r="M5" s="49" t="str">
        <f>IF(G5="","",IF(G5="Kantor Pusat","Lokasi Gedung :","Lokasi Kerja :"))</f>
        <v/>
      </c>
      <c r="N5" s="49"/>
      <c r="O5" s="2"/>
      <c r="P5" s="48"/>
      <c r="Q5" s="58"/>
      <c r="R5" s="42"/>
      <c r="S5" s="42"/>
      <c r="T5" s="42"/>
      <c r="U5" s="42"/>
    </row>
    <row r="6" spans="1:21" ht="15.75" thickBot="1" x14ac:dyDescent="0.3">
      <c r="A6" s="59"/>
      <c r="B6" s="44"/>
      <c r="C6" s="45" t="str">
        <f>IF(O5="","","Departement")</f>
        <v/>
      </c>
      <c r="D6" s="45"/>
      <c r="E6" s="45"/>
      <c r="F6" s="45" t="str">
        <f>IF(O5="","",":")</f>
        <v/>
      </c>
      <c r="G6" s="16"/>
      <c r="H6" s="16"/>
      <c r="I6" s="16"/>
      <c r="J6" s="45"/>
      <c r="K6" s="61"/>
      <c r="L6" s="62" t="str">
        <f>IF(G8="","","Keperluan")</f>
        <v/>
      </c>
      <c r="M6" s="62" t="str">
        <f>IF(G8="","",":")</f>
        <v/>
      </c>
      <c r="N6" s="63"/>
      <c r="O6" s="64" t="str">
        <f>IF(G10="-","",IF(G10="x",IF(O4="","Ketikan Tanggal STPD","")))</f>
        <v/>
      </c>
      <c r="P6" s="48"/>
      <c r="Q6" s="58"/>
      <c r="R6" s="42"/>
      <c r="S6" s="42"/>
      <c r="T6" s="42"/>
      <c r="U6" s="42"/>
    </row>
    <row r="7" spans="1:21" ht="15.75" thickBot="1" x14ac:dyDescent="0.3">
      <c r="B7" s="44"/>
      <c r="C7" s="45" t="str">
        <f>IF(G6="","","Nama Karyawan")</f>
        <v/>
      </c>
      <c r="D7" s="45"/>
      <c r="E7" s="45"/>
      <c r="F7" s="45" t="str">
        <f>IF(G6="","",":")</f>
        <v/>
      </c>
      <c r="G7" s="16"/>
      <c r="H7" s="16"/>
      <c r="I7" s="16"/>
      <c r="J7" s="45"/>
      <c r="K7" s="45"/>
      <c r="L7" s="33"/>
      <c r="M7" s="33"/>
      <c r="N7" s="33"/>
      <c r="O7" s="33"/>
      <c r="P7" s="48"/>
      <c r="Q7" s="66" t="str">
        <f>IF(G8="Manager",IF(G6=A51,"Manager'",IF(G6=A52,"Manager'",IF(G6=A53,"Manager'",IF(G6=A54,"Manager'",IF(G6=A55,"Manager'",IF(G6=A56,"Manager'",IF(G6=A57,"Manager'","Manager"))))))),"")</f>
        <v/>
      </c>
      <c r="R7" s="67"/>
      <c r="S7" s="42"/>
      <c r="T7" s="42"/>
      <c r="U7" s="42"/>
    </row>
    <row r="8" spans="1:21" x14ac:dyDescent="0.25">
      <c r="B8" s="44"/>
      <c r="C8" s="45" t="str">
        <f>IF(G7="","","Jabatan")</f>
        <v/>
      </c>
      <c r="D8" s="45"/>
      <c r="E8" s="45"/>
      <c r="F8" s="45" t="str">
        <f>IF(G7="","",":")</f>
        <v/>
      </c>
      <c r="G8" s="17"/>
      <c r="H8" s="17"/>
      <c r="I8" s="17"/>
      <c r="J8" s="45"/>
      <c r="K8" s="45"/>
      <c r="L8" s="33"/>
      <c r="M8" s="33"/>
      <c r="N8" s="33"/>
      <c r="O8" s="33"/>
      <c r="P8" s="48"/>
      <c r="Q8" s="58"/>
      <c r="R8" s="67"/>
      <c r="S8" s="42"/>
      <c r="T8" s="42"/>
      <c r="U8" s="42"/>
    </row>
    <row r="9" spans="1:21" ht="5.25" customHeight="1" x14ac:dyDescent="0.25">
      <c r="B9" s="44"/>
      <c r="C9" s="45"/>
      <c r="D9" s="45"/>
      <c r="E9" s="45"/>
      <c r="F9" s="45"/>
      <c r="G9" s="45"/>
      <c r="H9" s="45"/>
      <c r="I9" s="45"/>
      <c r="J9" s="45"/>
      <c r="K9" s="45"/>
      <c r="L9" s="45"/>
      <c r="M9" s="45"/>
      <c r="N9" s="45"/>
      <c r="O9" s="45"/>
      <c r="P9" s="48"/>
      <c r="Q9" s="58"/>
      <c r="R9" s="67"/>
      <c r="S9" s="42"/>
      <c r="T9" s="42"/>
      <c r="U9" s="42"/>
    </row>
    <row r="10" spans="1:21" ht="15.75" thickBot="1" x14ac:dyDescent="0.3">
      <c r="B10" s="44"/>
      <c r="C10" s="45" t="str">
        <f>IF(L7="","","Permohonan")</f>
        <v/>
      </c>
      <c r="D10" s="45"/>
      <c r="E10" s="45"/>
      <c r="F10" s="45" t="str">
        <f>IF(L7="","",":")</f>
        <v/>
      </c>
      <c r="G10" s="3" t="s">
        <v>4</v>
      </c>
      <c r="H10" s="70" t="str">
        <f>IF(L7="",""," Uang Muka")</f>
        <v/>
      </c>
      <c r="I10" s="3" t="s">
        <v>4</v>
      </c>
      <c r="J10" s="71" t="str">
        <f>IF(G10="-",""," Realisasi Biaya")</f>
        <v/>
      </c>
      <c r="K10" s="72"/>
      <c r="L10" s="61"/>
      <c r="M10" s="3" t="s">
        <v>4</v>
      </c>
      <c r="N10" s="71" t="str">
        <f>IF(L7="",""," Klaim Biaya/Pembayaran")</f>
        <v/>
      </c>
      <c r="O10" s="73"/>
      <c r="P10" s="48"/>
      <c r="Q10" s="58"/>
      <c r="R10" s="45" t="str">
        <f>IF(P10="","",IF(V1="X","Uang Muka",""))</f>
        <v/>
      </c>
      <c r="S10" s="42"/>
      <c r="T10" s="42"/>
      <c r="U10" s="42"/>
    </row>
    <row r="11" spans="1:21" ht="21.75" customHeight="1" thickTop="1" x14ac:dyDescent="0.25">
      <c r="B11" s="44"/>
      <c r="C11" s="74" t="s">
        <v>6</v>
      </c>
      <c r="D11" s="74"/>
      <c r="E11" s="74"/>
      <c r="F11" s="74"/>
      <c r="G11" s="74"/>
      <c r="H11" s="74"/>
      <c r="I11" s="74"/>
      <c r="J11" s="74"/>
      <c r="K11" s="75"/>
      <c r="L11" s="61"/>
      <c r="M11" s="74" t="s">
        <v>28</v>
      </c>
      <c r="N11" s="74"/>
      <c r="O11" s="74"/>
      <c r="P11" s="48"/>
      <c r="Q11" s="58"/>
      <c r="R11" s="67"/>
      <c r="S11" s="42"/>
      <c r="T11" s="42"/>
      <c r="U11" s="42"/>
    </row>
    <row r="12" spans="1:21" ht="1.5" customHeight="1" x14ac:dyDescent="0.25">
      <c r="B12" s="44"/>
      <c r="C12" s="75"/>
      <c r="D12" s="75"/>
      <c r="E12" s="75"/>
      <c r="F12" s="75"/>
      <c r="G12" s="75"/>
      <c r="H12" s="75"/>
      <c r="I12" s="75"/>
      <c r="J12" s="75"/>
      <c r="K12" s="75"/>
      <c r="L12" s="61"/>
      <c r="M12" s="76"/>
      <c r="N12" s="76"/>
      <c r="O12" s="76"/>
      <c r="P12" s="48"/>
      <c r="Q12" s="58"/>
      <c r="R12" s="67"/>
      <c r="S12" s="42"/>
      <c r="T12" s="42"/>
      <c r="U12" s="42"/>
    </row>
    <row r="13" spans="1:21" s="86" customFormat="1" ht="15.75" x14ac:dyDescent="0.25">
      <c r="A13" s="77"/>
      <c r="B13" s="78"/>
      <c r="C13" s="79" t="str">
        <f>IF(M10="x","Realisasi Penggunaan Dana (Klaim Biaya)",IF(I10="x","Jumlah Pengajuan Dana Sebelumnya",IF(G10="x","Permohonan Pengajuan Biaya Dimuka","")))</f>
        <v/>
      </c>
      <c r="D13" s="79"/>
      <c r="E13" s="79"/>
      <c r="F13" s="79"/>
      <c r="G13" s="79"/>
      <c r="H13" s="79"/>
      <c r="I13" s="79"/>
      <c r="J13" s="79"/>
      <c r="K13" s="80"/>
      <c r="L13" s="80"/>
      <c r="M13" s="81"/>
      <c r="N13" s="81"/>
      <c r="O13" s="81"/>
      <c r="P13" s="82"/>
      <c r="Q13" s="83"/>
      <c r="R13" s="84"/>
      <c r="S13" s="85"/>
      <c r="T13" s="85"/>
      <c r="U13" s="85"/>
    </row>
    <row r="14" spans="1:21" ht="15.75" thickBot="1" x14ac:dyDescent="0.3">
      <c r="B14" s="44"/>
      <c r="C14" s="87" t="str">
        <f>IF(C13="Permohonan Pengajuan Biaya Dimuka",O4,IF(C13="Jumlah Pengajuan Dana Sebelumnya",O4,""))</f>
        <v/>
      </c>
      <c r="D14" s="87"/>
      <c r="E14" s="87"/>
      <c r="F14" s="45"/>
      <c r="G14" s="88"/>
      <c r="H14" s="88"/>
      <c r="I14" s="88"/>
      <c r="J14" s="88"/>
      <c r="K14" s="88"/>
      <c r="L14" s="88"/>
      <c r="M14" s="49" t="str">
        <f>IF(M10="X","Bank :",IF(G10="x","Bank",""))</f>
        <v/>
      </c>
      <c r="N14" s="49"/>
      <c r="O14" s="4"/>
      <c r="P14" s="48"/>
      <c r="Q14" s="58"/>
      <c r="R14" s="67"/>
      <c r="S14" s="42"/>
      <c r="T14" s="42"/>
      <c r="U14" s="42"/>
    </row>
    <row r="15" spans="1:21" ht="15.75" thickTop="1" x14ac:dyDescent="0.25">
      <c r="B15" s="44"/>
      <c r="C15" s="45" t="str">
        <f>IF(C14="","","Jumlah Uang Muka")</f>
        <v/>
      </c>
      <c r="D15" s="45"/>
      <c r="E15" s="45"/>
      <c r="F15" s="45" t="str">
        <f>IF(C15="","",":")</f>
        <v/>
      </c>
      <c r="G15" s="32" t="str">
        <f>IF(C15="","",SUM(M24:N28))</f>
        <v/>
      </c>
      <c r="H15" s="32"/>
      <c r="I15" s="90" t="str">
        <f>IF(C15="","","Cara Bayar :")</f>
        <v/>
      </c>
      <c r="J15" s="90"/>
      <c r="K15" s="91" t="str">
        <f>IF(C13="","","Transfer / Cash")</f>
        <v/>
      </c>
      <c r="L15" s="91"/>
      <c r="M15" s="49" t="str">
        <f>IF(M14="","","No.Rekening :")</f>
        <v/>
      </c>
      <c r="N15" s="49"/>
      <c r="O15" s="5"/>
      <c r="P15" s="48"/>
      <c r="Q15" s="93">
        <f>IF(G15="",IF(I10="x",2,1),2)</f>
        <v>1</v>
      </c>
      <c r="R15" s="67"/>
      <c r="S15" s="42"/>
      <c r="T15" s="42"/>
      <c r="U15" s="42"/>
    </row>
    <row r="16" spans="1:21" s="86" customFormat="1" ht="15.75" x14ac:dyDescent="0.25">
      <c r="A16" s="77"/>
      <c r="B16" s="78"/>
      <c r="C16" s="79" t="str">
        <f>IF(M10="x","Realisasi Penggunaan Dana (Klaim Biaya)",IF(G10="-","",IF(I10="x","Realiasi Penggunaan Dana (Uang Muka)","")))</f>
        <v/>
      </c>
      <c r="D16" s="79"/>
      <c r="E16" s="79"/>
      <c r="F16" s="79"/>
      <c r="G16" s="79"/>
      <c r="H16" s="79"/>
      <c r="I16" s="79"/>
      <c r="J16" s="79"/>
      <c r="K16" s="94"/>
      <c r="L16" s="94"/>
      <c r="M16" s="94"/>
      <c r="N16" s="94"/>
      <c r="O16" s="94"/>
      <c r="P16" s="82"/>
      <c r="Q16" s="83"/>
      <c r="R16" s="84"/>
      <c r="S16" s="85"/>
      <c r="T16" s="85"/>
      <c r="U16" s="85"/>
    </row>
    <row r="17" spans="1:21" x14ac:dyDescent="0.25">
      <c r="B17" s="44"/>
      <c r="C17" s="87" t="str">
        <f ca="1">IF(C16="","",NOW())</f>
        <v/>
      </c>
      <c r="D17" s="87"/>
      <c r="E17" s="87"/>
      <c r="F17" s="45"/>
      <c r="G17" s="73"/>
      <c r="H17" s="73"/>
      <c r="I17" s="73"/>
      <c r="J17" s="73"/>
      <c r="K17" s="73"/>
      <c r="L17" s="73"/>
      <c r="M17" s="49" t="str">
        <f>IF(C18="Pas","",IF(M10="x","Bank :",IF(I10="x","Bank :",IF(G10="-","",""))))</f>
        <v/>
      </c>
      <c r="N17" s="49"/>
      <c r="O17" s="95" t="str">
        <f>IF(C18="","",IF(G18=0,"",IF(C18="Kelebihan Uang Muka",IF(G5=E42,"Mandiri","Mandiri"),IF(C18="Jumlah Klaim",O14,O14))))</f>
        <v/>
      </c>
      <c r="P17" s="48"/>
      <c r="Q17" s="58"/>
      <c r="R17" s="67"/>
      <c r="S17" s="42"/>
      <c r="T17" s="42"/>
      <c r="U17" s="42"/>
    </row>
    <row r="18" spans="1:21" x14ac:dyDescent="0.25">
      <c r="B18" s="44"/>
      <c r="C18" s="96" t="str">
        <f>IF(M10="x","Jumlah Klaim",IF(G10="X",IF(I10="X",IF(Q18&lt;0,"Kekurangan Uang Muka",IF(Q18=0,"Pas","Kelebihan Uang Muka")),""),""))</f>
        <v/>
      </c>
      <c r="D18" s="96"/>
      <c r="E18" s="96"/>
      <c r="F18" s="95" t="str">
        <f>IF(C18="","",":")</f>
        <v/>
      </c>
      <c r="G18" s="97" t="str">
        <f>IF(C18="","",Q18)</f>
        <v/>
      </c>
      <c r="H18" s="97"/>
      <c r="I18" s="98" t="str">
        <f>IF(C18="","",IF(C18="Pas","",IF(C18="Kelebihan Uang muka","Setor Melalui :","Cara Bayar :")))</f>
        <v/>
      </c>
      <c r="J18" s="98"/>
      <c r="K18" s="31" t="str">
        <f>IF(I18="","","Transfer / Cash")</f>
        <v/>
      </c>
      <c r="L18" s="31"/>
      <c r="M18" s="98" t="str">
        <f>IF(M17="","","No.Rekening :")</f>
        <v/>
      </c>
      <c r="N18" s="98"/>
      <c r="O18" s="99" t="str">
        <f>IF(C18="","",IF(G18=0,"",IF(C18="Kelebihan Uang Muka",IF(G5=E42,"156 00233 77510","156 00233 77510"),IF(C18="Jumlah Klaim",O15,O15))))</f>
        <v/>
      </c>
      <c r="P18" s="48"/>
      <c r="Q18" s="100" t="str">
        <f>IF(Q15=2,M29-O29,O29)</f>
        <v/>
      </c>
      <c r="R18" s="67"/>
      <c r="S18" s="42"/>
      <c r="T18" s="42"/>
      <c r="U18" s="42"/>
    </row>
    <row r="19" spans="1:21" x14ac:dyDescent="0.25">
      <c r="B19" s="44"/>
      <c r="C19" s="95" t="str">
        <f>IF(C18="","","Terbilang")</f>
        <v/>
      </c>
      <c r="D19" s="95"/>
      <c r="E19" s="95"/>
      <c r="F19" s="95" t="str">
        <f>IF(C19="","",":")</f>
        <v/>
      </c>
      <c r="G19" s="101" t="str">
        <f>IF(C18="","",IF(G18="","",PROPER(IF(G18=0,"nol",IF(G18&lt;0,"minus ","")&amp;SUBSTITUTE(TRIM(SUBSTITUTE(SUBSTITUTE(SUBSTITUTE(SUBSTITUTE(SUBSTITUTE(SUBSTITUTE(SUBSTITUTE(SUBSTITUTE(SUBSTITUTE(SUBSTITUTE(SUBSTITUTE(SUBSTITUTE(SUBSTITUTE(SUBSTITUTE(SUBSTITUTE(SUBSTITUTE(SUBSTITUTE(SUBSTITUTE(SUBSTITUTE(SUBSTITUTE(SUBSTITUTE(SUBSTITUTE(SUBSTITUTE(SUBSTITUTE(IF(--MID(TEXT(ABS(G18),"000000000000000"),1,3)=0,"",MID(TEXT(ABS(G18),"000000000000000"),1,1)&amp;" ratus "&amp;MID(TEXT(ABS(G18),"000000000000000"),2,1)&amp;" puluh "&amp;MID(TEXT(ABS(G18),"000000000000000"),3,1)&amp;" trilyun ")&amp;IF(--MID(TEXT(ABS(G18),"000000000000000"),4,3)=0,"",MID(TEXT(ABS(G18),"000000000000000"),4,1)&amp;" ratus "&amp;MID(TEXT(ABS(G18),"000000000000000"),5,1)&amp;" puluh "&amp;MID(TEXT(ABS(G18),"000000000000000"),6,1)&amp;" milyar ")&amp;IF(--MID(TEXT(ABS(G18),"000000000000000"),7,3)=0,"",MID(TEXT(ABS(G18),"000000000000000"),7,1)&amp;" ratus "&amp;MID(TEXT(ABS(G18),"000000000000000"),8,1)&amp;" puluh "&amp;MID(TEXT(ABS(G18),"000000000000000"),9,1)&amp;" juta ")&amp;IF(--MID(TEXT(ABS(G18),"000000000000000"),10,3)=0,"",IF(--MID(TEXT(ABS(G18),"000000000000000"),10,3)=1,"*",MID(TEXT(ABS(G18),"000000000000000"),10,1)&amp;" ratus "&amp;MID(TEXT(ABS(G18),"000000000000000"),11,1)&amp;" puluh ")&amp;MID(TEXT(ABS(G18),"000000000000000"),12,1)&amp;" ribu ")&amp;IF(--MID(TEXT(ABS(G18),"000000000000000"),13,3)=0,"",MID(TEXT(ABS(G18),"000000000000000"),13,1)&amp;" ratus "&amp;MID(TEXT(ABS(G18),"000000000000000"),14,1)&amp;" puluh "&amp;MID(TEXT(ABS(G18),"000000000000000"),15,1)),1,"satu"),2,"dua"),3,"tiga"),4,"empat"),5,"lima"),6,"enam"),7,"tujuh"),8,"delapan"),9,"sembilan"),"0 ratus",""),"0 puluh",""),"satu puluh 0","sepuluh"),"satu puluh satu","sebelas"),"satu puluh dua","duabelas"),"satu puluh tiga","tigabelas"),"satu puluh empat","empatbelas"),"satu puluh lima","limabelas"),"satu puluh enam","enambelas"),"satu puluh tujuh","tujuhbelas"),"satu puluh delapan","delapanbelas"),"satu puluh sembilan","sembilanbelas"),"satu ratus","seratus"),"*satu ribu","seribu"),0,""))," "," "))&amp;" rupiah")))</f>
        <v/>
      </c>
      <c r="H19" s="101"/>
      <c r="I19" s="101"/>
      <c r="J19" s="101"/>
      <c r="K19" s="101"/>
      <c r="L19" s="101"/>
      <c r="M19" s="101"/>
      <c r="N19" s="101"/>
      <c r="O19" s="101"/>
      <c r="P19" s="48"/>
      <c r="Q19" s="102"/>
      <c r="R19" s="67"/>
      <c r="S19" s="42"/>
      <c r="T19" s="42"/>
      <c r="U19" s="42"/>
    </row>
    <row r="20" spans="1:21" ht="3" customHeight="1" x14ac:dyDescent="0.25">
      <c r="B20" s="44"/>
      <c r="C20" s="45"/>
      <c r="D20" s="45"/>
      <c r="E20" s="45"/>
      <c r="F20" s="45"/>
      <c r="G20" s="103"/>
      <c r="H20" s="103"/>
      <c r="I20" s="103"/>
      <c r="J20" s="103"/>
      <c r="K20" s="103"/>
      <c r="L20" s="103"/>
      <c r="M20" s="103"/>
      <c r="N20" s="103"/>
      <c r="O20" s="103"/>
      <c r="P20" s="48"/>
      <c r="Q20" s="104"/>
      <c r="R20" s="67"/>
      <c r="S20" s="42"/>
      <c r="T20" s="42"/>
      <c r="U20" s="42"/>
    </row>
    <row r="21" spans="1:21" s="86" customFormat="1" ht="15.75" x14ac:dyDescent="0.25">
      <c r="A21" s="77"/>
      <c r="B21" s="78"/>
      <c r="C21" s="105" t="str">
        <f>IF(L7="-","","Tabel Detail Perhitungan :")</f>
        <v>Tabel Detail Perhitungan :</v>
      </c>
      <c r="D21" s="105"/>
      <c r="E21" s="105"/>
      <c r="F21" s="106"/>
      <c r="G21" s="107"/>
      <c r="H21" s="108" t="s">
        <v>39</v>
      </c>
      <c r="I21" s="108"/>
      <c r="J21" s="108"/>
      <c r="K21" s="108"/>
      <c r="L21" s="109"/>
      <c r="M21" s="110"/>
      <c r="N21" s="110"/>
      <c r="O21" s="111"/>
      <c r="P21" s="82"/>
      <c r="Q21" s="83"/>
      <c r="R21" s="84"/>
      <c r="S21" s="85"/>
      <c r="T21" s="85"/>
      <c r="U21" s="85"/>
    </row>
    <row r="22" spans="1:21" s="120" customFormat="1" ht="15.75" thickBot="1" x14ac:dyDescent="0.3">
      <c r="A22" s="112"/>
      <c r="B22" s="113"/>
      <c r="C22" s="114" t="str">
        <f>IF(G10="x","No.",IF(I10="x","No.",IF(M10="x","No.","")))</f>
        <v/>
      </c>
      <c r="D22" s="114" t="str">
        <f>IF(I10="x","Tanggal Nota",IF(G10="x","",IF(M10="x","Tanggal Nota","")))</f>
        <v/>
      </c>
      <c r="E22" s="115" t="str">
        <f>IF(G10="x","Keterangan",IF(I10="x","Keterangan",IF(M10="x","Keterangan","")))</f>
        <v/>
      </c>
      <c r="F22" s="115"/>
      <c r="G22" s="115"/>
      <c r="H22" s="115"/>
      <c r="I22" s="115"/>
      <c r="J22" s="115"/>
      <c r="K22" s="115"/>
      <c r="L22" s="114" t="str">
        <f>IF(I10="x","No. Bukti",IF(G10="x","",IF(M10="x","No. Bukti","")))</f>
        <v/>
      </c>
      <c r="M22" s="116" t="str">
        <f>IF(I10="x","",IF(G10="x","Total Pengajuan",IF(M10="x","","")))</f>
        <v/>
      </c>
      <c r="N22" s="116"/>
      <c r="O22" s="117" t="str">
        <f>IF(I10="x","Total Realisasi",IF(G10="x","",IF(M10="x","Total Klaim","")))</f>
        <v/>
      </c>
      <c r="P22" s="118"/>
      <c r="Q22" s="112"/>
      <c r="R22" s="119"/>
      <c r="S22" s="119"/>
      <c r="T22" s="119"/>
      <c r="U22" s="119"/>
    </row>
    <row r="23" spans="1:21" ht="3.75" customHeight="1" x14ac:dyDescent="0.25">
      <c r="B23" s="44"/>
      <c r="C23" s="121"/>
      <c r="D23" s="121"/>
      <c r="E23" s="122"/>
      <c r="F23" s="122"/>
      <c r="G23" s="122"/>
      <c r="H23" s="122"/>
      <c r="I23" s="122"/>
      <c r="J23" s="122"/>
      <c r="K23" s="122"/>
      <c r="L23" s="122"/>
      <c r="M23" s="123"/>
      <c r="N23" s="124"/>
      <c r="O23" s="124"/>
      <c r="P23" s="48"/>
      <c r="Q23" s="58"/>
      <c r="R23" s="42"/>
      <c r="S23" s="42"/>
      <c r="T23" s="42"/>
      <c r="U23" s="42"/>
    </row>
    <row r="24" spans="1:21" ht="15.75" thickBot="1" x14ac:dyDescent="0.3">
      <c r="B24" s="44"/>
      <c r="C24" s="125" t="str">
        <f>IF(E24&lt;&gt;"",COUNTA($E$24:E24),"")</f>
        <v/>
      </c>
      <c r="D24" s="6"/>
      <c r="E24" s="28"/>
      <c r="F24" s="29"/>
      <c r="G24" s="29"/>
      <c r="H24" s="29"/>
      <c r="I24" s="29"/>
      <c r="J24" s="29"/>
      <c r="K24" s="30"/>
      <c r="L24" s="34"/>
      <c r="M24" s="26"/>
      <c r="N24" s="27"/>
      <c r="O24" s="7"/>
      <c r="P24" s="48"/>
      <c r="Q24" s="104"/>
      <c r="R24" s="42"/>
      <c r="S24" s="42"/>
      <c r="T24" s="42"/>
      <c r="U24" s="42"/>
    </row>
    <row r="25" spans="1:21" ht="15.75" thickBot="1" x14ac:dyDescent="0.3">
      <c r="B25" s="44"/>
      <c r="C25" s="125" t="str">
        <f>IF(E25&lt;&gt;"",COUNTA($E$24:E25),"")</f>
        <v/>
      </c>
      <c r="D25" s="6"/>
      <c r="E25" s="23"/>
      <c r="F25" s="24"/>
      <c r="G25" s="24"/>
      <c r="H25" s="24"/>
      <c r="I25" s="24"/>
      <c r="J25" s="24"/>
      <c r="K25" s="25"/>
      <c r="L25" s="34"/>
      <c r="M25" s="26"/>
      <c r="N25" s="27"/>
      <c r="O25" s="7"/>
      <c r="P25" s="48"/>
      <c r="Q25" s="58"/>
      <c r="R25" s="42"/>
      <c r="S25" s="42"/>
      <c r="T25" s="42"/>
      <c r="U25" s="42"/>
    </row>
    <row r="26" spans="1:21" ht="15.75" thickBot="1" x14ac:dyDescent="0.3">
      <c r="B26" s="44"/>
      <c r="C26" s="125" t="str">
        <f>IF(E26&lt;&gt;"",COUNTA($E$24:E26),"")</f>
        <v/>
      </c>
      <c r="D26" s="6"/>
      <c r="E26" s="23"/>
      <c r="F26" s="24"/>
      <c r="G26" s="24"/>
      <c r="H26" s="24"/>
      <c r="I26" s="24"/>
      <c r="J26" s="24"/>
      <c r="K26" s="25"/>
      <c r="L26" s="34"/>
      <c r="M26" s="26"/>
      <c r="N26" s="27"/>
      <c r="O26" s="7"/>
      <c r="P26" s="48"/>
      <c r="Q26" s="58"/>
      <c r="R26" s="42"/>
      <c r="S26" s="42"/>
      <c r="T26" s="42"/>
      <c r="U26" s="42"/>
    </row>
    <row r="27" spans="1:21" ht="15.75" thickBot="1" x14ac:dyDescent="0.3">
      <c r="B27" s="44"/>
      <c r="C27" s="125" t="str">
        <f>IF(E27&lt;&gt;"",COUNTA($E$24:E27),"")</f>
        <v/>
      </c>
      <c r="D27" s="6"/>
      <c r="E27" s="23"/>
      <c r="F27" s="24"/>
      <c r="G27" s="24"/>
      <c r="H27" s="24"/>
      <c r="I27" s="24"/>
      <c r="J27" s="24"/>
      <c r="K27" s="25"/>
      <c r="L27" s="34"/>
      <c r="M27" s="26"/>
      <c r="N27" s="27"/>
      <c r="O27" s="7"/>
      <c r="P27" s="48"/>
      <c r="Q27" s="58"/>
      <c r="R27" s="42"/>
      <c r="S27" s="42"/>
      <c r="T27" s="42"/>
      <c r="U27" s="42"/>
    </row>
    <row r="28" spans="1:21" x14ac:dyDescent="0.25">
      <c r="B28" s="44"/>
      <c r="C28" s="125" t="str">
        <f>IF(E28&lt;&gt;"",COUNTA($E$24:E28),"")</f>
        <v/>
      </c>
      <c r="D28" s="8"/>
      <c r="E28" s="18"/>
      <c r="F28" s="19"/>
      <c r="G28" s="19"/>
      <c r="H28" s="19"/>
      <c r="I28" s="19"/>
      <c r="J28" s="19"/>
      <c r="K28" s="20"/>
      <c r="L28" s="35"/>
      <c r="M28" s="21"/>
      <c r="N28" s="22"/>
      <c r="O28" s="9"/>
      <c r="P28" s="48"/>
      <c r="Q28" s="58"/>
      <c r="R28" s="42"/>
      <c r="S28" s="42"/>
      <c r="T28" s="42"/>
      <c r="U28" s="42"/>
    </row>
    <row r="29" spans="1:21" ht="13.5" customHeight="1" thickBot="1" x14ac:dyDescent="0.3">
      <c r="B29" s="44"/>
      <c r="C29" s="115" t="str">
        <f>IF(E22="","","Total")</f>
        <v/>
      </c>
      <c r="D29" s="115"/>
      <c r="E29" s="115"/>
      <c r="F29" s="115"/>
      <c r="G29" s="115"/>
      <c r="H29" s="115"/>
      <c r="I29" s="115"/>
      <c r="J29" s="115"/>
      <c r="K29" s="115"/>
      <c r="L29" s="115"/>
      <c r="M29" s="145" t="str">
        <f>IF(M24="","",SUM(M24:N28))</f>
        <v/>
      </c>
      <c r="N29" s="145"/>
      <c r="O29" s="146" t="str">
        <f>IF(O22="","",SUM(O24:O28))</f>
        <v/>
      </c>
      <c r="P29" s="48"/>
      <c r="Q29" s="58"/>
      <c r="R29" s="42"/>
      <c r="S29" s="42"/>
      <c r="T29" s="42"/>
      <c r="U29" s="42"/>
    </row>
    <row r="30" spans="1:21" ht="3.75" customHeight="1" thickBot="1" x14ac:dyDescent="0.3">
      <c r="B30" s="44"/>
      <c r="C30" s="62"/>
      <c r="D30" s="62"/>
      <c r="E30" s="62"/>
      <c r="F30" s="147"/>
      <c r="G30" s="147"/>
      <c r="H30" s="10"/>
      <c r="I30" s="11"/>
      <c r="J30" s="11"/>
      <c r="K30" s="11"/>
      <c r="L30" s="148"/>
      <c r="M30" s="149"/>
      <c r="N30" s="12"/>
      <c r="O30" s="13"/>
      <c r="P30" s="48"/>
      <c r="R30" s="42"/>
      <c r="S30" s="42"/>
      <c r="T30" s="42"/>
      <c r="U30" s="42"/>
    </row>
    <row r="31" spans="1:21" x14ac:dyDescent="0.25">
      <c r="A31" s="150"/>
      <c r="B31" s="44"/>
      <c r="C31" s="151" t="str">
        <f>IF(M10="x","Penanggung Jawab",IF(I10="x","Penanggung jawab",IF(G10="x","Pemohon,","")))</f>
        <v/>
      </c>
      <c r="D31" s="152"/>
      <c r="E31" s="152"/>
      <c r="F31" s="152"/>
      <c r="G31" s="153"/>
      <c r="H31" s="152" t="str">
        <f>IF(C32="","",IF(C38="Direktur","","Disetujui,"))</f>
        <v/>
      </c>
      <c r="I31" s="152"/>
      <c r="J31" s="152" t="str">
        <f>IF(C32="","",IF(C18="Pas","Diverifikasi",IF(C18="Kelebihan Uang Muka","Diterima oleh,","Dibayarkan,")))</f>
        <v/>
      </c>
      <c r="K31" s="152"/>
      <c r="L31" s="152"/>
      <c r="M31" s="152"/>
      <c r="N31" s="152" t="str">
        <f>IF(C32="","",IF(I10="X","Diketahui, ",IF(M10="x","Diketahui, ","Diterima,")))</f>
        <v/>
      </c>
      <c r="O31" s="207"/>
      <c r="P31" s="155"/>
      <c r="R31" s="42"/>
      <c r="S31" s="42"/>
      <c r="T31" s="42"/>
      <c r="U31" s="42"/>
    </row>
    <row r="32" spans="1:21" x14ac:dyDescent="0.25">
      <c r="B32" s="44"/>
      <c r="C32" s="156" t="str">
        <f>IF(C31="","",G6)</f>
        <v/>
      </c>
      <c r="D32" s="157"/>
      <c r="E32" s="157"/>
      <c r="F32" s="157"/>
      <c r="G32" s="158"/>
      <c r="H32" s="157" t="str">
        <f>IF(H31="","",IF(C38="Direktur","",IF(C32="Purchasing",IF(C38="Staff","Purchasing","BOD"),IF(C38="General Manager","BOD",IF(C38="Manager","BOD",IF(C38="Manager'","Sales &amp; Marketing",IF(C38="National Manager","Sales &amp; Marketing",C32)))))))</f>
        <v/>
      </c>
      <c r="I32" s="157"/>
      <c r="J32" s="159" t="str">
        <f>IF(C32="","","Finance &amp; Accounting")</f>
        <v/>
      </c>
      <c r="K32" s="159"/>
      <c r="L32" s="159"/>
      <c r="M32" s="159"/>
      <c r="N32" s="159" t="str">
        <f>IF(N31="Diketahui, ",J32,C32)</f>
        <v/>
      </c>
      <c r="O32" s="208"/>
      <c r="P32" s="162"/>
      <c r="R32" s="42"/>
      <c r="S32" s="42"/>
      <c r="T32" s="42"/>
      <c r="U32" s="42"/>
    </row>
    <row r="33" spans="1:21" x14ac:dyDescent="0.25">
      <c r="B33" s="44"/>
      <c r="C33" s="163"/>
      <c r="D33" s="164"/>
      <c r="E33" s="164"/>
      <c r="F33" s="164"/>
      <c r="G33" s="165"/>
      <c r="H33" s="159"/>
      <c r="I33" s="159"/>
      <c r="J33" s="211"/>
      <c r="K33" s="211"/>
      <c r="L33" s="211"/>
      <c r="M33" s="211"/>
      <c r="N33" s="159"/>
      <c r="O33" s="208"/>
      <c r="P33" s="48"/>
      <c r="R33" s="42"/>
      <c r="S33" s="42"/>
      <c r="T33" s="42"/>
      <c r="U33" s="42"/>
    </row>
    <row r="34" spans="1:21" ht="4.5" customHeight="1" x14ac:dyDescent="0.25">
      <c r="B34" s="44"/>
      <c r="C34" s="163"/>
      <c r="D34" s="164"/>
      <c r="E34" s="164"/>
      <c r="F34" s="164"/>
      <c r="G34" s="165"/>
      <c r="H34" s="159"/>
      <c r="I34" s="159"/>
      <c r="J34" s="211"/>
      <c r="K34" s="211"/>
      <c r="L34" s="211"/>
      <c r="M34" s="211"/>
      <c r="N34" s="159"/>
      <c r="O34" s="208"/>
      <c r="P34" s="48"/>
      <c r="R34" s="42"/>
      <c r="S34" s="42"/>
      <c r="T34" s="42"/>
      <c r="U34" s="42"/>
    </row>
    <row r="35" spans="1:21" x14ac:dyDescent="0.25">
      <c r="B35" s="44"/>
      <c r="C35" s="163"/>
      <c r="D35" s="164"/>
      <c r="E35" s="164"/>
      <c r="F35" s="164"/>
      <c r="G35" s="165"/>
      <c r="H35" s="159"/>
      <c r="I35" s="159"/>
      <c r="J35" s="211"/>
      <c r="K35" s="211"/>
      <c r="L35" s="211"/>
      <c r="M35" s="211"/>
      <c r="N35" s="159"/>
      <c r="O35" s="208"/>
      <c r="P35" s="48"/>
      <c r="R35" s="42"/>
      <c r="S35" s="42"/>
      <c r="T35" s="42"/>
      <c r="U35" s="42"/>
    </row>
    <row r="36" spans="1:21" x14ac:dyDescent="0.25">
      <c r="B36" s="44"/>
      <c r="C36" s="163"/>
      <c r="D36" s="164"/>
      <c r="E36" s="164"/>
      <c r="F36" s="164"/>
      <c r="G36" s="165"/>
      <c r="H36" s="159"/>
      <c r="I36" s="159"/>
      <c r="J36" s="211"/>
      <c r="K36" s="211"/>
      <c r="L36" s="211"/>
      <c r="M36" s="211"/>
      <c r="N36" s="159"/>
      <c r="O36" s="208"/>
      <c r="P36" s="48"/>
      <c r="R36" s="42"/>
      <c r="S36" s="42"/>
      <c r="T36" s="42"/>
      <c r="U36" s="42"/>
    </row>
    <row r="37" spans="1:21" s="120" customFormat="1" x14ac:dyDescent="0.25">
      <c r="A37" s="166"/>
      <c r="B37" s="167"/>
      <c r="C37" s="168" t="str">
        <f>IF(C32="","",""&amp;("( "&amp;G7&amp;" )")&amp;"")</f>
        <v/>
      </c>
      <c r="D37" s="169"/>
      <c r="E37" s="169"/>
      <c r="F37" s="169"/>
      <c r="G37" s="170"/>
      <c r="H37" s="169" t="str">
        <f>IF(C32="","",IF(C32="BOD","","(…....................)"))</f>
        <v/>
      </c>
      <c r="I37" s="169"/>
      <c r="J37" s="169" t="str">
        <f>IF(C32="","","(…....................)")</f>
        <v/>
      </c>
      <c r="K37" s="169"/>
      <c r="L37" s="169"/>
      <c r="M37" s="169"/>
      <c r="N37" s="169" t="str">
        <f>IF(C32="","","(…....................)")</f>
        <v/>
      </c>
      <c r="O37" s="209"/>
      <c r="P37" s="172"/>
      <c r="Q37" s="119"/>
      <c r="R37" s="119"/>
      <c r="S37" s="119"/>
      <c r="T37" s="119"/>
      <c r="U37" s="119"/>
    </row>
    <row r="38" spans="1:21" ht="15.75" thickBot="1" x14ac:dyDescent="0.3">
      <c r="A38" s="67"/>
      <c r="B38" s="173"/>
      <c r="C38" s="174" t="str">
        <f>IF(C31="","",IF(Q7="",G8,Q7))</f>
        <v/>
      </c>
      <c r="D38" s="175"/>
      <c r="E38" s="175"/>
      <c r="F38" s="175"/>
      <c r="G38" s="176"/>
      <c r="H38" s="177" t="str">
        <f>IF(H31="","",IF(C38="Direktur","",IF(C32="Purchasing",IF(C38="Staff","Supervisor","Direktur"),IF(C38="Manager'","General manager",IF(C38="Direktur","",IF(C38="General Manager","Direktur",IF(C38="Jr. Manager","Direktur",IF(C38="Manager","Direktur",IF(C38="Regional Manager","National Manager",IF(C38="Area Sales Mgr","National Manager",IF(C38="Area Sales Spv","National Manager",IF(C38="Area Sales","National Manager",IF(C38="Delivery Collector","National Manager",IF(C38="National Manager","General Manager","Manager"))))))))))))))</f>
        <v/>
      </c>
      <c r="I38" s="177"/>
      <c r="J38" s="177" t="str">
        <f>IF(C32="","","Controller ")</f>
        <v/>
      </c>
      <c r="K38" s="177"/>
      <c r="L38" s="177"/>
      <c r="M38" s="177"/>
      <c r="N38" s="177" t="str">
        <f>IF(N31="Diketahui, ","Manager",C38)</f>
        <v/>
      </c>
      <c r="O38" s="210"/>
      <c r="P38" s="155"/>
      <c r="R38" s="42"/>
      <c r="S38" s="42"/>
      <c r="T38" s="42"/>
      <c r="U38" s="42"/>
    </row>
    <row r="39" spans="1:21" ht="6.75" customHeight="1" thickBot="1" x14ac:dyDescent="0.3">
      <c r="A39" s="36" t="s">
        <v>4</v>
      </c>
      <c r="B39" s="180"/>
      <c r="C39" s="181"/>
      <c r="D39" s="181"/>
      <c r="E39" s="181"/>
      <c r="F39" s="182"/>
      <c r="G39" s="182"/>
      <c r="H39" s="182"/>
      <c r="I39" s="182"/>
      <c r="J39" s="182"/>
      <c r="K39" s="182"/>
      <c r="L39" s="183"/>
      <c r="M39" s="183"/>
      <c r="N39" s="183"/>
      <c r="O39" s="183"/>
      <c r="P39" s="184"/>
      <c r="R39" s="42"/>
      <c r="S39" s="42"/>
      <c r="T39" s="42"/>
      <c r="U39" s="42"/>
    </row>
    <row r="40" spans="1:21" ht="6.75" customHeight="1" thickTop="1" x14ac:dyDescent="0.25">
      <c r="B40" s="185"/>
      <c r="C40" s="185"/>
      <c r="D40" s="185"/>
      <c r="E40" s="185"/>
      <c r="F40" s="186"/>
      <c r="G40" s="186"/>
      <c r="H40" s="186"/>
      <c r="I40" s="186"/>
      <c r="J40" s="186"/>
      <c r="K40" s="186"/>
      <c r="L40" s="38"/>
      <c r="M40" s="38"/>
      <c r="N40" s="38"/>
      <c r="O40" s="38"/>
      <c r="P40" s="38"/>
      <c r="R40" s="42"/>
      <c r="S40" s="42"/>
      <c r="T40" s="42"/>
      <c r="U40" s="42"/>
    </row>
    <row r="41" spans="1:21" s="42" customFormat="1" x14ac:dyDescent="0.25">
      <c r="A41" s="36" t="s">
        <v>8</v>
      </c>
      <c r="B41" s="187"/>
      <c r="C41" s="187"/>
      <c r="D41" s="187"/>
      <c r="E41" s="188"/>
      <c r="F41" s="187"/>
      <c r="G41" s="187"/>
      <c r="H41" s="187"/>
      <c r="I41" s="187"/>
      <c r="J41" s="189"/>
      <c r="K41" s="189"/>
      <c r="L41" s="189"/>
      <c r="M41" s="189"/>
      <c r="N41" s="189"/>
      <c r="O41" s="189"/>
      <c r="P41" s="189"/>
    </row>
    <row r="42" spans="1:21" s="42" customFormat="1" x14ac:dyDescent="0.25">
      <c r="A42" s="36" t="s">
        <v>9</v>
      </c>
      <c r="B42" s="36"/>
      <c r="C42" s="36"/>
      <c r="D42" s="36"/>
      <c r="E42" s="36" t="s">
        <v>1</v>
      </c>
      <c r="F42" s="36"/>
      <c r="G42" s="36"/>
      <c r="H42" s="36"/>
      <c r="I42" s="36"/>
      <c r="J42" s="67"/>
      <c r="K42" s="67"/>
      <c r="L42" s="67"/>
      <c r="M42" s="67"/>
      <c r="N42" s="67"/>
      <c r="O42" s="67"/>
      <c r="P42" s="67"/>
    </row>
    <row r="43" spans="1:21" s="42" customFormat="1" x14ac:dyDescent="0.25">
      <c r="A43" s="190" t="s">
        <v>4</v>
      </c>
      <c r="B43" s="190"/>
      <c r="C43" s="191"/>
      <c r="D43" s="192"/>
      <c r="E43" s="192" t="s">
        <v>10</v>
      </c>
      <c r="F43" s="36"/>
      <c r="G43" s="36"/>
      <c r="H43" s="36"/>
      <c r="I43" s="36"/>
      <c r="J43" s="67"/>
      <c r="K43" s="67"/>
      <c r="L43" s="67"/>
      <c r="M43" s="67"/>
      <c r="N43" s="67"/>
      <c r="O43" s="67"/>
      <c r="P43" s="67"/>
    </row>
    <row r="44" spans="1:21" s="42" customFormat="1" x14ac:dyDescent="0.25">
      <c r="A44" s="190" t="s">
        <v>5</v>
      </c>
      <c r="B44" s="190"/>
      <c r="C44" s="191"/>
      <c r="D44" s="192"/>
      <c r="E44" s="192" t="s">
        <v>11</v>
      </c>
      <c r="F44" s="58"/>
      <c r="G44" s="36"/>
      <c r="H44" s="36"/>
      <c r="I44" s="36"/>
      <c r="J44" s="67"/>
      <c r="K44" s="67"/>
      <c r="L44" s="67"/>
      <c r="M44" s="67"/>
      <c r="N44" s="67"/>
      <c r="O44" s="67"/>
      <c r="P44" s="67"/>
      <c r="T44" s="67"/>
    </row>
    <row r="45" spans="1:21" s="42" customFormat="1" x14ac:dyDescent="0.25">
      <c r="A45" s="193" t="s">
        <v>4</v>
      </c>
      <c r="B45" s="190"/>
      <c r="C45" s="191"/>
      <c r="D45" s="192"/>
      <c r="E45" s="192"/>
      <c r="F45" s="58"/>
      <c r="G45" s="36"/>
      <c r="H45" s="36"/>
      <c r="I45" s="36"/>
      <c r="J45" s="67"/>
      <c r="K45" s="67"/>
      <c r="L45" s="67"/>
      <c r="M45" s="67"/>
      <c r="N45" s="67"/>
      <c r="O45" s="67"/>
      <c r="P45" s="67"/>
    </row>
    <row r="46" spans="1:21" s="42" customFormat="1" x14ac:dyDescent="0.25">
      <c r="A46" s="194" t="s">
        <v>12</v>
      </c>
      <c r="B46" s="195"/>
      <c r="C46" s="191"/>
      <c r="D46" s="192"/>
      <c r="E46" s="192"/>
      <c r="F46" s="192" t="s">
        <v>7</v>
      </c>
      <c r="G46" s="36"/>
      <c r="H46" s="36"/>
      <c r="I46" s="36"/>
      <c r="J46" s="67"/>
      <c r="K46" s="67"/>
      <c r="L46" s="67"/>
      <c r="M46" s="67"/>
      <c r="N46" s="67"/>
      <c r="O46" s="67"/>
      <c r="P46" s="67"/>
    </row>
    <row r="47" spans="1:21" s="42" customFormat="1" x14ac:dyDescent="0.25">
      <c r="A47" s="193" t="s">
        <v>14</v>
      </c>
      <c r="B47" s="190"/>
      <c r="C47" s="191"/>
      <c r="D47" s="192"/>
      <c r="E47" s="192"/>
      <c r="F47" s="192" t="s">
        <v>27</v>
      </c>
      <c r="G47" s="36"/>
      <c r="H47" s="36"/>
      <c r="I47" s="36"/>
      <c r="J47" s="67"/>
      <c r="K47" s="67"/>
      <c r="L47" s="67"/>
      <c r="M47" s="67"/>
      <c r="N47" s="67"/>
      <c r="O47" s="67"/>
      <c r="P47" s="67"/>
    </row>
    <row r="48" spans="1:21" s="42" customFormat="1" x14ac:dyDescent="0.25">
      <c r="A48" s="193" t="s">
        <v>15</v>
      </c>
      <c r="B48" s="190"/>
      <c r="C48" s="191"/>
      <c r="D48" s="192"/>
      <c r="E48" s="192"/>
      <c r="F48" s="192" t="s">
        <v>26</v>
      </c>
      <c r="G48" s="36"/>
      <c r="H48" s="36"/>
      <c r="I48" s="36"/>
      <c r="J48" s="67"/>
      <c r="K48" s="67"/>
      <c r="L48" s="67"/>
      <c r="M48" s="67"/>
      <c r="N48" s="67"/>
      <c r="O48" s="67"/>
      <c r="P48" s="67"/>
    </row>
    <row r="49" spans="1:20" s="42" customFormat="1" x14ac:dyDescent="0.25">
      <c r="A49" s="193" t="s">
        <v>2</v>
      </c>
      <c r="B49" s="190"/>
      <c r="C49" s="191"/>
      <c r="D49" s="192"/>
      <c r="E49" s="192"/>
      <c r="F49" s="58"/>
      <c r="G49" s="36"/>
      <c r="H49" s="36"/>
      <c r="I49" s="36"/>
      <c r="J49" s="67"/>
      <c r="K49" s="67"/>
      <c r="L49" s="67"/>
      <c r="M49" s="67"/>
      <c r="N49" s="67"/>
      <c r="O49" s="67"/>
      <c r="P49" s="67"/>
    </row>
    <row r="50" spans="1:20" s="42" customFormat="1" x14ac:dyDescent="0.25">
      <c r="A50" s="193" t="s">
        <v>29</v>
      </c>
      <c r="B50" s="190"/>
      <c r="C50" s="191"/>
      <c r="D50" s="192"/>
      <c r="E50" s="192"/>
      <c r="F50" s="36"/>
      <c r="G50" s="36"/>
      <c r="H50" s="36"/>
      <c r="I50" s="36"/>
      <c r="J50" s="67"/>
      <c r="K50" s="67"/>
      <c r="L50" s="67"/>
      <c r="M50" s="67"/>
      <c r="N50" s="67"/>
      <c r="O50" s="67"/>
      <c r="P50" s="67"/>
    </row>
    <row r="51" spans="1:20" s="42" customFormat="1" x14ac:dyDescent="0.25">
      <c r="A51" s="196" t="s">
        <v>16</v>
      </c>
      <c r="B51" s="190"/>
      <c r="C51" s="191"/>
      <c r="D51" s="192"/>
      <c r="E51" s="192"/>
      <c r="F51" s="36"/>
      <c r="G51" s="36"/>
      <c r="H51" s="36"/>
      <c r="I51" s="36"/>
      <c r="J51" s="67"/>
      <c r="K51" s="67"/>
      <c r="L51" s="67"/>
      <c r="M51" s="67"/>
      <c r="N51" s="67"/>
      <c r="O51" s="67"/>
      <c r="P51" s="67"/>
    </row>
    <row r="52" spans="1:20" s="42" customFormat="1" x14ac:dyDescent="0.25">
      <c r="A52" s="193" t="s">
        <v>13</v>
      </c>
      <c r="B52" s="190"/>
      <c r="C52" s="191"/>
      <c r="D52" s="192"/>
      <c r="E52" s="192"/>
      <c r="F52" s="58"/>
      <c r="G52" s="36"/>
      <c r="H52" s="36"/>
      <c r="I52" s="36"/>
      <c r="J52" s="67"/>
      <c r="K52" s="67"/>
      <c r="L52" s="67"/>
      <c r="M52" s="67"/>
      <c r="N52" s="67"/>
      <c r="O52" s="67"/>
      <c r="P52" s="67"/>
      <c r="R52" s="67"/>
      <c r="S52" s="67"/>
      <c r="T52" s="67"/>
    </row>
    <row r="53" spans="1:20" s="42" customFormat="1" x14ac:dyDescent="0.25">
      <c r="A53" s="193" t="s">
        <v>30</v>
      </c>
      <c r="B53" s="190"/>
      <c r="C53" s="191"/>
      <c r="D53" s="192"/>
      <c r="E53" s="192"/>
      <c r="F53" s="58"/>
      <c r="G53" s="36"/>
      <c r="H53" s="36"/>
      <c r="I53" s="36"/>
      <c r="J53" s="67"/>
      <c r="K53" s="67"/>
      <c r="L53" s="67"/>
      <c r="M53" s="67"/>
      <c r="N53" s="67"/>
      <c r="O53" s="67"/>
      <c r="P53" s="67"/>
      <c r="R53" s="67"/>
      <c r="S53" s="67"/>
      <c r="T53" s="67"/>
    </row>
    <row r="54" spans="1:20" s="42" customFormat="1" x14ac:dyDescent="0.25">
      <c r="A54" s="193" t="s">
        <v>31</v>
      </c>
      <c r="B54" s="197"/>
      <c r="C54" s="191"/>
      <c r="D54" s="192"/>
      <c r="E54" s="192"/>
      <c r="F54" s="58"/>
      <c r="G54" s="36"/>
      <c r="H54" s="36"/>
      <c r="I54" s="36"/>
      <c r="J54" s="67"/>
      <c r="K54" s="67"/>
      <c r="L54" s="67"/>
      <c r="M54" s="67"/>
      <c r="N54" s="67"/>
      <c r="O54" s="67"/>
      <c r="P54" s="67"/>
      <c r="R54" s="67"/>
      <c r="S54" s="67"/>
      <c r="T54" s="67"/>
    </row>
    <row r="55" spans="1:20" s="42" customFormat="1" x14ac:dyDescent="0.25">
      <c r="A55" s="193" t="s">
        <v>32</v>
      </c>
      <c r="B55" s="190"/>
      <c r="C55" s="191"/>
      <c r="D55" s="192"/>
      <c r="E55" s="192"/>
      <c r="F55" s="58"/>
      <c r="G55" s="36"/>
      <c r="H55" s="36"/>
      <c r="I55" s="36"/>
      <c r="J55" s="67"/>
      <c r="K55" s="67"/>
      <c r="L55" s="67"/>
      <c r="M55" s="67"/>
      <c r="N55" s="67"/>
      <c r="O55" s="67"/>
      <c r="P55" s="67"/>
      <c r="R55" s="67"/>
      <c r="S55" s="67"/>
      <c r="T55" s="67"/>
    </row>
    <row r="56" spans="1:20" s="42" customFormat="1" x14ac:dyDescent="0.25">
      <c r="A56" s="193" t="s">
        <v>33</v>
      </c>
      <c r="B56" s="195"/>
      <c r="C56" s="191"/>
      <c r="D56" s="192"/>
      <c r="E56" s="192"/>
      <c r="F56" s="36"/>
      <c r="G56" s="36"/>
      <c r="H56" s="36"/>
      <c r="I56" s="36"/>
      <c r="J56" s="67"/>
      <c r="K56" s="67"/>
      <c r="L56" s="67"/>
      <c r="M56" s="67"/>
      <c r="N56" s="67"/>
      <c r="O56" s="67"/>
      <c r="P56" s="67"/>
      <c r="R56" s="67"/>
      <c r="S56" s="67"/>
      <c r="T56" s="67"/>
    </row>
    <row r="57" spans="1:20" s="42" customFormat="1" x14ac:dyDescent="0.25">
      <c r="A57" s="193" t="s">
        <v>34</v>
      </c>
      <c r="B57" s="190"/>
      <c r="C57" s="191"/>
      <c r="D57" s="192"/>
      <c r="E57" s="192"/>
      <c r="F57" s="36"/>
      <c r="G57" s="36"/>
      <c r="H57" s="36"/>
      <c r="I57" s="36"/>
      <c r="J57" s="67"/>
      <c r="K57" s="67"/>
      <c r="L57" s="67"/>
      <c r="M57" s="67"/>
      <c r="N57" s="67"/>
      <c r="O57" s="67"/>
      <c r="P57" s="67"/>
      <c r="R57" s="67"/>
      <c r="S57" s="67"/>
      <c r="T57" s="67"/>
    </row>
    <row r="58" spans="1:20" s="42" customFormat="1" x14ac:dyDescent="0.25">
      <c r="A58" s="196"/>
      <c r="B58" s="190"/>
      <c r="C58" s="191"/>
      <c r="D58" s="192"/>
      <c r="E58" s="192"/>
      <c r="F58" s="36"/>
      <c r="G58" s="36"/>
      <c r="H58" s="36"/>
      <c r="I58" s="36"/>
      <c r="J58" s="67"/>
      <c r="K58" s="67"/>
      <c r="L58" s="67"/>
      <c r="M58" s="67"/>
      <c r="N58" s="67"/>
      <c r="O58" s="67"/>
      <c r="P58" s="67"/>
      <c r="R58" s="67"/>
      <c r="S58" s="67"/>
      <c r="T58" s="14"/>
    </row>
    <row r="59" spans="1:20" s="42" customFormat="1" x14ac:dyDescent="0.25">
      <c r="A59" s="198" t="s">
        <v>4</v>
      </c>
      <c r="B59" s="190"/>
      <c r="C59" s="191"/>
      <c r="D59" s="192"/>
      <c r="E59" s="192"/>
      <c r="F59" s="36"/>
      <c r="G59" s="36"/>
      <c r="H59" s="36"/>
      <c r="I59" s="36"/>
      <c r="J59" s="67"/>
      <c r="K59" s="67"/>
      <c r="L59" s="67"/>
      <c r="M59" s="67"/>
      <c r="N59" s="67"/>
      <c r="O59" s="67"/>
      <c r="P59" s="67"/>
      <c r="R59" s="67"/>
      <c r="S59" s="67"/>
      <c r="T59" s="14"/>
    </row>
    <row r="60" spans="1:20" s="42" customFormat="1" x14ac:dyDescent="0.25">
      <c r="A60" s="199" t="s">
        <v>16</v>
      </c>
      <c r="B60" s="190"/>
      <c r="C60" s="191"/>
      <c r="D60" s="192"/>
      <c r="E60" s="192"/>
      <c r="F60" s="36"/>
      <c r="G60" s="36"/>
      <c r="H60" s="36"/>
      <c r="I60" s="36"/>
      <c r="J60" s="67"/>
      <c r="K60" s="67"/>
      <c r="L60" s="67"/>
      <c r="M60" s="67"/>
      <c r="N60" s="67"/>
      <c r="O60" s="67"/>
      <c r="P60" s="67"/>
      <c r="R60" s="67"/>
      <c r="S60" s="67"/>
      <c r="T60" s="14"/>
    </row>
    <row r="61" spans="1:20" s="42" customFormat="1" x14ac:dyDescent="0.25">
      <c r="A61" s="193" t="s">
        <v>4</v>
      </c>
      <c r="B61" s="190"/>
      <c r="C61" s="191"/>
      <c r="D61" s="192"/>
      <c r="E61" s="192"/>
      <c r="F61" s="36"/>
      <c r="G61" s="36"/>
      <c r="H61" s="36"/>
      <c r="I61" s="36"/>
      <c r="J61" s="67"/>
      <c r="K61" s="67"/>
      <c r="L61" s="67"/>
      <c r="M61" s="67"/>
      <c r="N61" s="67"/>
      <c r="O61" s="67"/>
      <c r="P61" s="67"/>
      <c r="R61" s="67"/>
      <c r="S61" s="67"/>
      <c r="T61" s="14"/>
    </row>
    <row r="62" spans="1:20" s="42" customFormat="1" x14ac:dyDescent="0.25">
      <c r="A62" s="194" t="s">
        <v>18</v>
      </c>
      <c r="B62" s="190"/>
      <c r="C62" s="191"/>
      <c r="D62" s="192"/>
      <c r="E62" s="192"/>
      <c r="F62" s="36"/>
      <c r="G62" s="36"/>
      <c r="H62" s="36"/>
      <c r="I62" s="36"/>
      <c r="J62" s="67"/>
      <c r="K62" s="67"/>
      <c r="L62" s="67"/>
      <c r="M62" s="67"/>
      <c r="N62" s="67"/>
      <c r="O62" s="67"/>
      <c r="P62" s="67"/>
      <c r="R62" s="67"/>
      <c r="S62" s="67"/>
      <c r="T62" s="14"/>
    </row>
    <row r="63" spans="1:20" s="42" customFormat="1" x14ac:dyDescent="0.25">
      <c r="A63" s="193" t="s">
        <v>19</v>
      </c>
      <c r="B63" s="190"/>
      <c r="C63" s="191"/>
      <c r="D63" s="192"/>
      <c r="E63" s="192"/>
      <c r="F63" s="36"/>
      <c r="G63" s="36"/>
      <c r="H63" s="36"/>
      <c r="I63" s="36"/>
      <c r="J63" s="67"/>
      <c r="K63" s="67"/>
      <c r="L63" s="67"/>
      <c r="M63" s="67"/>
      <c r="N63" s="67"/>
      <c r="O63" s="67"/>
      <c r="P63" s="67"/>
      <c r="R63" s="67"/>
      <c r="S63" s="67"/>
      <c r="T63" s="14"/>
    </row>
    <row r="64" spans="1:20" s="42" customFormat="1" x14ac:dyDescent="0.25">
      <c r="A64" s="193" t="s">
        <v>20</v>
      </c>
      <c r="B64" s="190"/>
      <c r="C64" s="191"/>
      <c r="D64" s="192"/>
      <c r="E64" s="192"/>
      <c r="F64" s="36"/>
      <c r="G64" s="36"/>
      <c r="H64" s="36"/>
      <c r="I64" s="36"/>
      <c r="J64" s="67"/>
      <c r="K64" s="67"/>
      <c r="L64" s="67"/>
      <c r="M64" s="67"/>
      <c r="N64" s="67"/>
      <c r="O64" s="67"/>
      <c r="P64" s="67"/>
      <c r="R64" s="67"/>
      <c r="S64" s="67"/>
      <c r="T64" s="14"/>
    </row>
    <row r="65" spans="1:20" s="42" customFormat="1" x14ac:dyDescent="0.25">
      <c r="A65" s="193" t="s">
        <v>35</v>
      </c>
      <c r="B65" s="200"/>
      <c r="C65" s="191"/>
      <c r="D65" s="192"/>
      <c r="E65" s="192"/>
      <c r="F65" s="36"/>
      <c r="G65" s="36"/>
      <c r="H65" s="36"/>
      <c r="I65" s="36"/>
      <c r="J65" s="67"/>
      <c r="K65" s="67"/>
      <c r="L65" s="67"/>
      <c r="M65" s="67"/>
      <c r="N65" s="67"/>
      <c r="O65" s="67"/>
      <c r="P65" s="67"/>
      <c r="R65" s="67"/>
      <c r="S65" s="67"/>
      <c r="T65" s="67"/>
    </row>
    <row r="66" spans="1:20" s="42" customFormat="1" x14ac:dyDescent="0.25">
      <c r="A66" s="193" t="s">
        <v>21</v>
      </c>
      <c r="B66" s="190"/>
      <c r="C66" s="191"/>
      <c r="D66" s="192"/>
      <c r="E66" s="192"/>
      <c r="F66" s="36"/>
      <c r="G66" s="36"/>
      <c r="H66" s="36"/>
      <c r="I66" s="36"/>
      <c r="J66" s="67"/>
      <c r="K66" s="67"/>
      <c r="L66" s="67"/>
      <c r="M66" s="67"/>
      <c r="N66" s="67"/>
      <c r="O66" s="67"/>
      <c r="P66" s="67"/>
      <c r="R66" s="67"/>
      <c r="S66" s="67"/>
      <c r="T66" s="67"/>
    </row>
    <row r="67" spans="1:20" s="42" customFormat="1" x14ac:dyDescent="0.25">
      <c r="A67" s="193" t="s">
        <v>22</v>
      </c>
      <c r="B67" s="190"/>
      <c r="C67" s="191"/>
      <c r="D67" s="192"/>
      <c r="E67" s="192"/>
      <c r="F67" s="36"/>
      <c r="G67" s="36"/>
      <c r="H67" s="36"/>
      <c r="I67" s="36"/>
      <c r="J67" s="67"/>
      <c r="K67" s="67"/>
      <c r="L67" s="67"/>
      <c r="M67" s="67"/>
      <c r="N67" s="67"/>
      <c r="O67" s="67"/>
      <c r="P67" s="67"/>
      <c r="R67" s="67"/>
      <c r="S67" s="67"/>
      <c r="T67" s="67"/>
    </row>
    <row r="68" spans="1:20" s="42" customFormat="1" x14ac:dyDescent="0.25">
      <c r="A68" s="193" t="s">
        <v>23</v>
      </c>
      <c r="B68" s="190"/>
      <c r="C68" s="191"/>
      <c r="D68" s="192"/>
      <c r="E68" s="192"/>
      <c r="F68" s="36"/>
      <c r="G68" s="36"/>
      <c r="H68" s="36"/>
      <c r="I68" s="36"/>
      <c r="J68" s="67"/>
      <c r="K68" s="67"/>
      <c r="L68" s="67"/>
      <c r="M68" s="67"/>
      <c r="N68" s="67"/>
      <c r="O68" s="67"/>
      <c r="P68" s="67"/>
      <c r="R68" s="67"/>
      <c r="S68" s="67"/>
      <c r="T68" s="67"/>
    </row>
    <row r="69" spans="1:20" s="42" customFormat="1" x14ac:dyDescent="0.25">
      <c r="A69" s="193" t="s">
        <v>24</v>
      </c>
      <c r="B69" s="190"/>
      <c r="C69" s="191"/>
      <c r="D69" s="192"/>
      <c r="E69" s="192"/>
      <c r="F69" s="36"/>
      <c r="G69" s="36"/>
      <c r="H69" s="36"/>
      <c r="I69" s="36"/>
      <c r="J69" s="67"/>
      <c r="K69" s="67"/>
      <c r="L69" s="67"/>
      <c r="M69" s="67"/>
      <c r="N69" s="67"/>
      <c r="O69" s="67"/>
      <c r="P69" s="67"/>
      <c r="R69" s="67"/>
      <c r="S69" s="67"/>
      <c r="T69" s="67"/>
    </row>
    <row r="70" spans="1:20" s="42" customFormat="1" x14ac:dyDescent="0.25">
      <c r="A70" s="193" t="s">
        <v>25</v>
      </c>
      <c r="B70" s="190"/>
      <c r="C70" s="191"/>
      <c r="D70" s="192"/>
      <c r="E70" s="192"/>
      <c r="F70" s="36"/>
      <c r="G70" s="36"/>
      <c r="H70" s="36"/>
      <c r="I70" s="36"/>
      <c r="J70" s="67"/>
      <c r="K70" s="67"/>
      <c r="L70" s="67"/>
      <c r="M70" s="67"/>
      <c r="N70" s="67"/>
      <c r="O70" s="67"/>
      <c r="P70" s="67"/>
      <c r="R70" s="67"/>
      <c r="S70" s="67"/>
      <c r="T70" s="67"/>
    </row>
    <row r="71" spans="1:20" s="42" customFormat="1" x14ac:dyDescent="0.25">
      <c r="A71" s="193" t="s">
        <v>3</v>
      </c>
      <c r="B71" s="195"/>
      <c r="C71" s="191"/>
      <c r="D71" s="192"/>
      <c r="E71" s="192"/>
      <c r="F71" s="36"/>
      <c r="G71" s="36"/>
      <c r="H71" s="36"/>
      <c r="I71" s="36"/>
      <c r="J71" s="67"/>
      <c r="K71" s="67"/>
      <c r="L71" s="67"/>
      <c r="M71" s="67"/>
      <c r="N71" s="67"/>
      <c r="O71" s="67"/>
      <c r="P71" s="67"/>
      <c r="R71" s="67"/>
      <c r="S71" s="67"/>
      <c r="T71" s="67"/>
    </row>
    <row r="72" spans="1:20" s="42" customFormat="1" x14ac:dyDescent="0.25">
      <c r="A72" s="201" t="s">
        <v>4</v>
      </c>
      <c r="B72" s="191"/>
      <c r="C72" s="191"/>
      <c r="D72" s="192"/>
      <c r="E72" s="192"/>
      <c r="F72" s="36"/>
      <c r="G72" s="36"/>
      <c r="H72" s="36"/>
      <c r="I72" s="36"/>
      <c r="J72" s="67"/>
      <c r="K72" s="67"/>
      <c r="L72" s="67"/>
      <c r="M72" s="67"/>
      <c r="N72" s="67"/>
      <c r="O72" s="67"/>
      <c r="P72" s="67"/>
    </row>
    <row r="73" spans="1:20" s="42" customFormat="1" x14ac:dyDescent="0.25">
      <c r="A73" s="193" t="s">
        <v>36</v>
      </c>
      <c r="B73" s="191"/>
      <c r="C73" s="191"/>
      <c r="D73" s="192"/>
      <c r="E73" s="192"/>
      <c r="F73" s="36"/>
      <c r="G73" s="36"/>
      <c r="H73" s="36"/>
      <c r="I73" s="36"/>
      <c r="J73" s="67"/>
      <c r="K73" s="67"/>
      <c r="L73" s="67"/>
      <c r="M73" s="67"/>
      <c r="N73" s="67"/>
      <c r="O73" s="67"/>
      <c r="P73" s="67"/>
    </row>
    <row r="74" spans="1:20" s="42" customFormat="1" x14ac:dyDescent="0.25">
      <c r="A74" s="193" t="s">
        <v>37</v>
      </c>
      <c r="B74" s="191"/>
      <c r="C74" s="191"/>
      <c r="D74" s="192"/>
      <c r="E74" s="192"/>
      <c r="F74" s="36"/>
      <c r="G74" s="36"/>
      <c r="H74" s="36"/>
      <c r="I74" s="36"/>
      <c r="J74" s="67"/>
      <c r="K74" s="67"/>
      <c r="L74" s="67"/>
      <c r="M74" s="67"/>
      <c r="N74" s="67"/>
      <c r="O74" s="67"/>
      <c r="P74" s="67"/>
    </row>
    <row r="75" spans="1:20" s="42" customFormat="1" x14ac:dyDescent="0.25">
      <c r="A75" s="193" t="s">
        <v>17</v>
      </c>
      <c r="B75" s="191"/>
      <c r="C75" s="191"/>
      <c r="D75" s="192"/>
      <c r="E75" s="192"/>
      <c r="F75" s="36"/>
      <c r="G75" s="36"/>
      <c r="H75" s="36"/>
      <c r="I75" s="36"/>
      <c r="J75" s="67"/>
      <c r="K75" s="67"/>
      <c r="L75" s="67"/>
      <c r="M75" s="67"/>
      <c r="N75" s="67"/>
      <c r="O75" s="67"/>
      <c r="P75" s="67"/>
    </row>
    <row r="76" spans="1:20" s="42" customFormat="1" x14ac:dyDescent="0.25">
      <c r="A76" s="193" t="s">
        <v>38</v>
      </c>
      <c r="B76" s="191"/>
      <c r="C76" s="191"/>
      <c r="D76" s="192"/>
      <c r="E76" s="192"/>
      <c r="F76" s="36"/>
      <c r="G76" s="36"/>
      <c r="H76" s="36"/>
      <c r="I76" s="36"/>
      <c r="J76" s="67"/>
      <c r="K76" s="67"/>
      <c r="L76" s="67"/>
      <c r="M76" s="67"/>
      <c r="N76" s="67"/>
      <c r="O76" s="67"/>
      <c r="P76" s="67"/>
    </row>
    <row r="77" spans="1:20" s="42" customFormat="1" x14ac:dyDescent="0.25">
      <c r="A77" s="193" t="s">
        <v>3</v>
      </c>
      <c r="B77" s="191"/>
      <c r="C77" s="191"/>
      <c r="D77" s="192"/>
      <c r="E77" s="192"/>
      <c r="F77" s="36"/>
      <c r="G77" s="36"/>
      <c r="H77" s="36"/>
      <c r="I77" s="36"/>
      <c r="J77" s="67"/>
      <c r="K77" s="67"/>
      <c r="L77" s="67"/>
      <c r="M77" s="67"/>
      <c r="N77" s="67"/>
      <c r="O77" s="67"/>
      <c r="P77" s="67"/>
    </row>
    <row r="78" spans="1:20" s="42" customFormat="1" x14ac:dyDescent="0.25">
      <c r="A78" s="202"/>
      <c r="B78" s="202"/>
      <c r="C78" s="202"/>
      <c r="D78" s="203"/>
      <c r="E78" s="203"/>
      <c r="F78" s="67"/>
      <c r="G78" s="67"/>
      <c r="H78" s="67"/>
      <c r="I78" s="67"/>
      <c r="J78" s="67"/>
      <c r="K78" s="67"/>
      <c r="L78" s="67"/>
      <c r="M78" s="67"/>
      <c r="N78" s="67"/>
      <c r="O78" s="67"/>
      <c r="P78" s="67"/>
    </row>
    <row r="79" spans="1:20" s="42" customFormat="1" x14ac:dyDescent="0.25">
      <c r="A79" s="202"/>
      <c r="B79" s="202"/>
      <c r="C79" s="202"/>
      <c r="D79" s="203"/>
      <c r="E79" s="203"/>
      <c r="F79" s="67"/>
      <c r="G79" s="67"/>
      <c r="H79" s="67"/>
      <c r="I79" s="67"/>
      <c r="J79" s="67"/>
      <c r="K79" s="67"/>
      <c r="L79" s="67"/>
      <c r="M79" s="67"/>
      <c r="N79" s="67"/>
      <c r="O79" s="67"/>
      <c r="P79" s="67"/>
    </row>
    <row r="80" spans="1:20" s="42" customFormat="1" x14ac:dyDescent="0.25">
      <c r="A80" s="202"/>
      <c r="B80" s="202"/>
      <c r="C80" s="202"/>
      <c r="D80" s="203"/>
      <c r="E80" s="203"/>
      <c r="F80" s="67"/>
      <c r="G80" s="67"/>
      <c r="H80" s="67"/>
    </row>
    <row r="81" spans="1:21" s="42" customFormat="1" x14ac:dyDescent="0.25">
      <c r="A81" s="202"/>
      <c r="B81" s="202"/>
      <c r="C81" s="202"/>
      <c r="D81" s="203"/>
      <c r="E81" s="203"/>
      <c r="F81" s="67"/>
      <c r="G81" s="67"/>
      <c r="H81" s="67"/>
    </row>
    <row r="82" spans="1:21" s="42" customFormat="1" x14ac:dyDescent="0.25">
      <c r="A82" s="202"/>
      <c r="B82" s="202"/>
      <c r="C82" s="202"/>
      <c r="D82" s="203"/>
      <c r="E82" s="203"/>
      <c r="F82" s="67"/>
      <c r="G82" s="67"/>
      <c r="H82" s="67"/>
    </row>
    <row r="83" spans="1:21" s="42" customFormat="1" x14ac:dyDescent="0.25">
      <c r="A83" s="202"/>
      <c r="B83" s="202"/>
      <c r="C83" s="202"/>
      <c r="D83" s="203"/>
      <c r="E83" s="203"/>
      <c r="F83" s="67"/>
      <c r="G83" s="67"/>
      <c r="H83" s="67"/>
    </row>
    <row r="84" spans="1:21" s="42" customFormat="1" x14ac:dyDescent="0.25">
      <c r="A84" s="202"/>
      <c r="B84" s="202"/>
      <c r="C84" s="202"/>
      <c r="D84" s="203"/>
      <c r="E84" s="203"/>
      <c r="F84" s="67"/>
      <c r="G84" s="67"/>
      <c r="H84" s="67"/>
    </row>
    <row r="85" spans="1:21" s="42" customFormat="1" x14ac:dyDescent="0.25">
      <c r="A85" s="202"/>
      <c r="B85" s="202"/>
      <c r="C85" s="202"/>
      <c r="D85" s="203"/>
      <c r="E85" s="203"/>
      <c r="F85" s="67"/>
      <c r="G85" s="67"/>
      <c r="H85" s="67"/>
      <c r="L85" s="43"/>
      <c r="M85" s="43"/>
      <c r="N85" s="43"/>
      <c r="O85" s="43"/>
      <c r="P85" s="43"/>
      <c r="R85" s="43"/>
      <c r="S85" s="43"/>
      <c r="T85" s="43"/>
      <c r="U85" s="43"/>
    </row>
    <row r="86" spans="1:21" s="42" customFormat="1" x14ac:dyDescent="0.25">
      <c r="A86" s="202"/>
      <c r="B86" s="202"/>
      <c r="C86" s="202"/>
      <c r="D86" s="203"/>
      <c r="E86" s="203"/>
      <c r="F86" s="67"/>
      <c r="G86" s="67"/>
      <c r="H86" s="67"/>
      <c r="L86" s="43"/>
      <c r="M86" s="43"/>
      <c r="N86" s="43"/>
      <c r="O86" s="43"/>
      <c r="P86" s="43"/>
      <c r="R86" s="43"/>
      <c r="S86" s="43"/>
      <c r="T86" s="43"/>
      <c r="U86" s="43"/>
    </row>
    <row r="87" spans="1:21" s="42" customFormat="1" x14ac:dyDescent="0.25">
      <c r="A87" s="202"/>
      <c r="B87" s="202"/>
      <c r="C87" s="202"/>
      <c r="D87" s="203"/>
      <c r="E87" s="203"/>
      <c r="F87" s="67"/>
      <c r="G87" s="67"/>
      <c r="H87" s="67"/>
      <c r="L87" s="43"/>
      <c r="M87" s="43"/>
      <c r="N87" s="43"/>
      <c r="O87" s="43"/>
      <c r="P87" s="43"/>
      <c r="R87" s="43"/>
      <c r="S87" s="43"/>
      <c r="T87" s="43"/>
      <c r="U87" s="43"/>
    </row>
    <row r="88" spans="1:21" s="42" customFormat="1" x14ac:dyDescent="0.25">
      <c r="A88" s="202"/>
      <c r="B88" s="202"/>
      <c r="C88" s="202"/>
      <c r="D88" s="203"/>
      <c r="E88" s="203"/>
      <c r="F88" s="67"/>
      <c r="G88" s="67"/>
      <c r="H88" s="67"/>
      <c r="L88" s="43"/>
      <c r="M88" s="43"/>
      <c r="N88" s="43"/>
      <c r="O88" s="43"/>
      <c r="P88" s="43"/>
      <c r="R88" s="43"/>
      <c r="S88" s="43"/>
      <c r="T88" s="43"/>
      <c r="U88" s="43"/>
    </row>
    <row r="89" spans="1:21" s="42" customFormat="1" x14ac:dyDescent="0.25">
      <c r="A89" s="202"/>
      <c r="B89" s="202"/>
      <c r="C89" s="202"/>
      <c r="D89" s="203"/>
      <c r="E89" s="203"/>
      <c r="F89" s="67"/>
      <c r="G89" s="67"/>
      <c r="H89" s="67"/>
      <c r="I89" s="67"/>
      <c r="J89" s="67"/>
      <c r="K89" s="67"/>
      <c r="L89" s="204"/>
      <c r="M89" s="204"/>
      <c r="N89" s="204"/>
      <c r="O89" s="204"/>
      <c r="P89" s="204"/>
      <c r="R89" s="43"/>
      <c r="S89" s="43"/>
      <c r="T89" s="43"/>
      <c r="U89" s="43"/>
    </row>
    <row r="90" spans="1:21" s="42" customFormat="1" x14ac:dyDescent="0.25">
      <c r="A90" s="202"/>
      <c r="B90" s="202"/>
      <c r="C90" s="202"/>
      <c r="D90" s="203"/>
      <c r="E90" s="203"/>
      <c r="F90" s="67"/>
      <c r="G90" s="67"/>
      <c r="H90" s="67"/>
      <c r="I90" s="67"/>
      <c r="J90" s="67"/>
      <c r="K90" s="67"/>
      <c r="L90" s="204"/>
      <c r="M90" s="204"/>
      <c r="N90" s="204"/>
      <c r="O90" s="204"/>
      <c r="P90" s="204"/>
      <c r="R90" s="43"/>
      <c r="S90" s="43"/>
      <c r="T90" s="43"/>
      <c r="U90" s="43"/>
    </row>
    <row r="91" spans="1:21" s="42" customFormat="1" x14ac:dyDescent="0.25">
      <c r="A91" s="202"/>
      <c r="B91" s="202"/>
      <c r="C91" s="202"/>
      <c r="D91" s="203"/>
      <c r="E91" s="203"/>
      <c r="F91" s="67"/>
      <c r="G91" s="67"/>
      <c r="H91" s="67"/>
      <c r="I91" s="67"/>
      <c r="J91" s="67"/>
      <c r="K91" s="67"/>
      <c r="L91" s="204"/>
      <c r="M91" s="204"/>
      <c r="N91" s="204"/>
      <c r="O91" s="204"/>
      <c r="P91" s="204"/>
      <c r="R91" s="43"/>
      <c r="S91" s="43"/>
      <c r="T91" s="43"/>
      <c r="U91" s="43"/>
    </row>
    <row r="92" spans="1:21" s="42" customFormat="1" x14ac:dyDescent="0.25">
      <c r="A92" s="202"/>
      <c r="B92" s="202"/>
      <c r="C92" s="202"/>
      <c r="D92" s="203"/>
      <c r="E92" s="203"/>
      <c r="F92" s="67"/>
      <c r="G92" s="67"/>
      <c r="H92" s="67"/>
      <c r="I92" s="67"/>
      <c r="J92" s="67"/>
      <c r="K92" s="67"/>
      <c r="L92" s="204"/>
      <c r="M92" s="204"/>
      <c r="N92" s="204"/>
      <c r="O92" s="204"/>
      <c r="P92" s="204"/>
      <c r="R92" s="43"/>
      <c r="S92" s="43"/>
      <c r="T92" s="43"/>
      <c r="U92" s="43"/>
    </row>
    <row r="93" spans="1:21" s="42" customFormat="1" x14ac:dyDescent="0.25">
      <c r="A93" s="202"/>
      <c r="B93" s="202"/>
      <c r="C93" s="202"/>
      <c r="D93" s="203"/>
      <c r="E93" s="203"/>
      <c r="F93" s="67"/>
      <c r="G93" s="67"/>
      <c r="H93" s="67"/>
      <c r="I93" s="67"/>
      <c r="J93" s="67"/>
      <c r="K93" s="67"/>
      <c r="L93" s="204"/>
      <c r="M93" s="204"/>
      <c r="N93" s="204"/>
      <c r="O93" s="204"/>
      <c r="P93" s="204"/>
      <c r="R93" s="43"/>
      <c r="S93" s="43"/>
      <c r="T93" s="43"/>
      <c r="U93" s="43"/>
    </row>
    <row r="94" spans="1:21" s="42" customFormat="1" x14ac:dyDescent="0.25">
      <c r="A94" s="202"/>
      <c r="B94" s="202"/>
      <c r="C94" s="202"/>
      <c r="D94" s="203"/>
      <c r="E94" s="203"/>
      <c r="F94" s="67"/>
      <c r="G94" s="67"/>
      <c r="H94" s="67"/>
      <c r="I94" s="67"/>
      <c r="J94" s="67"/>
      <c r="K94" s="67"/>
      <c r="L94" s="204"/>
      <c r="M94" s="204"/>
      <c r="N94" s="204"/>
      <c r="O94" s="204"/>
      <c r="P94" s="204"/>
      <c r="R94" s="43"/>
      <c r="S94" s="43"/>
      <c r="T94" s="43"/>
      <c r="U94" s="43"/>
    </row>
    <row r="95" spans="1:21" s="42" customFormat="1" x14ac:dyDescent="0.25">
      <c r="A95" s="202"/>
      <c r="B95" s="202"/>
      <c r="C95" s="202"/>
      <c r="D95" s="203"/>
      <c r="E95" s="203"/>
      <c r="F95" s="67"/>
      <c r="G95" s="67"/>
      <c r="H95" s="67"/>
      <c r="I95" s="67"/>
      <c r="J95" s="67"/>
      <c r="K95" s="67"/>
      <c r="L95" s="204"/>
      <c r="M95" s="204"/>
      <c r="N95" s="204"/>
      <c r="O95" s="204"/>
      <c r="P95" s="204"/>
      <c r="R95" s="43"/>
      <c r="S95" s="43"/>
      <c r="T95" s="43"/>
      <c r="U95" s="43"/>
    </row>
    <row r="96" spans="1:21" s="42" customFormat="1" x14ac:dyDescent="0.25">
      <c r="A96" s="202"/>
      <c r="B96" s="202"/>
      <c r="C96" s="202"/>
      <c r="D96" s="203"/>
      <c r="E96" s="203"/>
      <c r="F96" s="67"/>
      <c r="G96" s="67"/>
      <c r="H96" s="67"/>
      <c r="I96" s="67"/>
      <c r="J96" s="67"/>
      <c r="K96" s="67"/>
      <c r="L96" s="204"/>
      <c r="M96" s="204"/>
      <c r="N96" s="204"/>
      <c r="O96" s="204"/>
      <c r="P96" s="204"/>
      <c r="R96" s="43"/>
      <c r="S96" s="43"/>
      <c r="T96" s="43"/>
      <c r="U96" s="43"/>
    </row>
    <row r="97" spans="1:21" s="42" customFormat="1" x14ac:dyDescent="0.25">
      <c r="A97" s="202"/>
      <c r="B97" s="202"/>
      <c r="C97" s="202"/>
      <c r="D97" s="203"/>
      <c r="E97" s="203"/>
      <c r="F97" s="204"/>
      <c r="G97" s="204"/>
      <c r="H97" s="204"/>
      <c r="I97" s="204"/>
      <c r="J97" s="204"/>
      <c r="K97" s="204"/>
      <c r="L97" s="204"/>
      <c r="M97" s="204"/>
      <c r="N97" s="204"/>
      <c r="O97" s="204"/>
      <c r="P97" s="204"/>
      <c r="R97" s="43"/>
      <c r="S97" s="43"/>
      <c r="T97" s="43"/>
      <c r="U97" s="43"/>
    </row>
    <row r="98" spans="1:21" s="42" customFormat="1" x14ac:dyDescent="0.25">
      <c r="A98" s="202"/>
      <c r="B98" s="202"/>
      <c r="C98" s="202"/>
      <c r="D98" s="203"/>
      <c r="E98" s="203"/>
      <c r="F98" s="204"/>
      <c r="G98" s="204"/>
      <c r="H98" s="204"/>
      <c r="I98" s="204"/>
      <c r="J98" s="204"/>
      <c r="K98" s="204"/>
      <c r="L98" s="204"/>
      <c r="M98" s="204"/>
      <c r="N98" s="204"/>
      <c r="O98" s="204"/>
      <c r="P98" s="204"/>
      <c r="R98" s="43"/>
      <c r="S98" s="43"/>
      <c r="T98" s="43"/>
      <c r="U98" s="43"/>
    </row>
    <row r="99" spans="1:21" s="204" customFormat="1" x14ac:dyDescent="0.25">
      <c r="A99" s="202"/>
      <c r="B99" s="202"/>
      <c r="C99" s="202"/>
      <c r="D99" s="203"/>
      <c r="E99" s="203"/>
      <c r="Q99" s="42"/>
      <c r="R99" s="43"/>
      <c r="S99" s="43"/>
      <c r="T99" s="43"/>
      <c r="U99" s="43"/>
    </row>
    <row r="100" spans="1:21" s="204" customFormat="1" x14ac:dyDescent="0.25">
      <c r="A100" s="202"/>
      <c r="B100" s="202"/>
      <c r="C100" s="202"/>
      <c r="D100" s="203"/>
      <c r="E100" s="203"/>
      <c r="Q100" s="42"/>
      <c r="R100" s="43"/>
      <c r="S100" s="43"/>
      <c r="T100" s="43"/>
      <c r="U100" s="43"/>
    </row>
    <row r="101" spans="1:21" s="204" customFormat="1" x14ac:dyDescent="0.25">
      <c r="A101" s="202"/>
      <c r="B101" s="202"/>
      <c r="C101" s="202"/>
      <c r="D101" s="203"/>
      <c r="E101" s="203"/>
      <c r="Q101" s="42"/>
      <c r="R101" s="43"/>
      <c r="S101" s="43"/>
      <c r="T101" s="43"/>
      <c r="U101" s="43"/>
    </row>
    <row r="102" spans="1:21" x14ac:dyDescent="0.25">
      <c r="A102" s="202"/>
      <c r="B102" s="202"/>
      <c r="C102" s="202"/>
      <c r="D102" s="203"/>
      <c r="E102" s="203"/>
    </row>
    <row r="103" spans="1:21" x14ac:dyDescent="0.25">
      <c r="A103" s="202"/>
      <c r="B103" s="202"/>
      <c r="C103" s="202"/>
      <c r="D103" s="203"/>
      <c r="E103" s="203"/>
    </row>
    <row r="104" spans="1:21" x14ac:dyDescent="0.25">
      <c r="A104" s="202"/>
      <c r="B104" s="202"/>
      <c r="C104" s="202"/>
      <c r="D104" s="203"/>
      <c r="E104" s="203"/>
    </row>
    <row r="105" spans="1:21" x14ac:dyDescent="0.25">
      <c r="A105" s="202"/>
      <c r="B105" s="202"/>
      <c r="C105" s="202"/>
      <c r="D105" s="203"/>
      <c r="E105" s="203"/>
    </row>
    <row r="106" spans="1:21" x14ac:dyDescent="0.25">
      <c r="A106" s="202"/>
      <c r="B106" s="202"/>
      <c r="C106" s="202"/>
      <c r="D106" s="203"/>
      <c r="E106" s="203"/>
    </row>
    <row r="107" spans="1:21" x14ac:dyDescent="0.25">
      <c r="A107" s="202"/>
      <c r="B107" s="202"/>
      <c r="C107" s="202"/>
      <c r="D107" s="203"/>
      <c r="E107" s="203"/>
    </row>
    <row r="108" spans="1:21" x14ac:dyDescent="0.25">
      <c r="A108" s="202"/>
      <c r="B108" s="202"/>
      <c r="C108" s="202"/>
      <c r="D108" s="203"/>
      <c r="E108" s="203"/>
    </row>
    <row r="109" spans="1:21" x14ac:dyDescent="0.25">
      <c r="A109" s="202"/>
      <c r="B109" s="202"/>
      <c r="C109" s="202"/>
      <c r="D109" s="203"/>
      <c r="E109" s="203"/>
    </row>
    <row r="110" spans="1:21" x14ac:dyDescent="0.25">
      <c r="A110" s="202"/>
      <c r="B110" s="202"/>
      <c r="C110" s="202"/>
      <c r="D110" s="203"/>
      <c r="E110" s="203"/>
    </row>
    <row r="111" spans="1:21" x14ac:dyDescent="0.25">
      <c r="A111" s="202"/>
      <c r="B111" s="202"/>
      <c r="C111" s="202"/>
      <c r="D111" s="203"/>
      <c r="E111" s="203"/>
    </row>
    <row r="112" spans="1:21" x14ac:dyDescent="0.25">
      <c r="A112" s="202"/>
      <c r="B112" s="202"/>
      <c r="C112" s="202"/>
      <c r="D112" s="203"/>
      <c r="E112" s="203"/>
    </row>
    <row r="113" spans="1:17" s="204" customFormat="1" x14ac:dyDescent="0.25">
      <c r="A113" s="202"/>
      <c r="B113" s="202"/>
      <c r="C113" s="202"/>
      <c r="D113" s="203"/>
      <c r="E113" s="203"/>
      <c r="Q113" s="42"/>
    </row>
    <row r="114" spans="1:17" s="204" customFormat="1" x14ac:dyDescent="0.25">
      <c r="A114" s="202"/>
      <c r="B114" s="202"/>
      <c r="C114" s="202"/>
      <c r="D114" s="203"/>
      <c r="E114" s="203"/>
      <c r="Q114" s="42"/>
    </row>
    <row r="115" spans="1:17" s="204" customFormat="1" x14ac:dyDescent="0.25">
      <c r="A115" s="202"/>
      <c r="B115" s="202"/>
      <c r="C115" s="202"/>
      <c r="D115" s="203"/>
      <c r="E115" s="203"/>
      <c r="Q115" s="42"/>
    </row>
  </sheetData>
  <sheetProtection algorithmName="SHA-512" hashValue="tG7A9aL0qFdsmtcr7UrxKg1BzfoOI5lSCcx4p4Ca+xEj3c+dom728kpB3/w6KtLcy86+kmlwyiBgki1YN6fOnw==" saltValue="RBqcBgNwiInURiZC036ZjQ==" spinCount="100000" sheet="1" selectLockedCells="1"/>
  <protectedRanges>
    <protectedRange sqref="G15:H15 K18 G18 C16:E17" name="Range1"/>
    <protectedRange sqref="J11:K12 M10:N10 G10:K10" name="Range1_2"/>
    <protectedRange sqref="O15 O18" name="Range1_3"/>
    <protectedRange sqref="O14 O17" name="Range1_1_1"/>
    <protectedRange sqref="I22:I23 L22:O24 G22:H24 I24:K24 C29 H28:O30 G28 G30 G25:O27" name="Range1_1"/>
  </protectedRanges>
  <mergeCells count="75">
    <mergeCell ref="J38:M38"/>
    <mergeCell ref="N38:O38"/>
    <mergeCell ref="N34:O34"/>
    <mergeCell ref="J35:M35"/>
    <mergeCell ref="N35:O35"/>
    <mergeCell ref="J36:M36"/>
    <mergeCell ref="N36:O36"/>
    <mergeCell ref="J37:M37"/>
    <mergeCell ref="N37:O37"/>
    <mergeCell ref="C38:F38"/>
    <mergeCell ref="H38:I38"/>
    <mergeCell ref="J31:M31"/>
    <mergeCell ref="N31:O31"/>
    <mergeCell ref="J32:M32"/>
    <mergeCell ref="N32:O32"/>
    <mergeCell ref="J33:M33"/>
    <mergeCell ref="N33:O33"/>
    <mergeCell ref="J34:M34"/>
    <mergeCell ref="C36:F36"/>
    <mergeCell ref="H36:I36"/>
    <mergeCell ref="C37:F37"/>
    <mergeCell ref="H37:I37"/>
    <mergeCell ref="C34:F34"/>
    <mergeCell ref="H34:I34"/>
    <mergeCell ref="C35:F35"/>
    <mergeCell ref="H35:I35"/>
    <mergeCell ref="C32:F32"/>
    <mergeCell ref="H32:I32"/>
    <mergeCell ref="C33:F33"/>
    <mergeCell ref="H33:I33"/>
    <mergeCell ref="E28:K28"/>
    <mergeCell ref="M28:N28"/>
    <mergeCell ref="C29:L29"/>
    <mergeCell ref="M29:N29"/>
    <mergeCell ref="C31:F31"/>
    <mergeCell ref="H31:I31"/>
    <mergeCell ref="E25:K25"/>
    <mergeCell ref="M25:N25"/>
    <mergeCell ref="E26:K26"/>
    <mergeCell ref="M26:N26"/>
    <mergeCell ref="E27:K27"/>
    <mergeCell ref="M27:N27"/>
    <mergeCell ref="G19:O19"/>
    <mergeCell ref="H21:K21"/>
    <mergeCell ref="M21:N21"/>
    <mergeCell ref="E22:K22"/>
    <mergeCell ref="M22:N22"/>
    <mergeCell ref="E24:K24"/>
    <mergeCell ref="M24:N24"/>
    <mergeCell ref="C16:J16"/>
    <mergeCell ref="C17:E17"/>
    <mergeCell ref="M17:N17"/>
    <mergeCell ref="C18:E18"/>
    <mergeCell ref="G18:H18"/>
    <mergeCell ref="I18:J18"/>
    <mergeCell ref="K18:L18"/>
    <mergeCell ref="M18:N18"/>
    <mergeCell ref="C14:E14"/>
    <mergeCell ref="M14:N14"/>
    <mergeCell ref="G15:H15"/>
    <mergeCell ref="I15:J15"/>
    <mergeCell ref="K15:L15"/>
    <mergeCell ref="M15:N15"/>
    <mergeCell ref="G7:I7"/>
    <mergeCell ref="L7:O8"/>
    <mergeCell ref="G8:I8"/>
    <mergeCell ref="C11:J11"/>
    <mergeCell ref="M11:O11"/>
    <mergeCell ref="C13:J13"/>
    <mergeCell ref="H1:O2"/>
    <mergeCell ref="H3:L3"/>
    <mergeCell ref="M3:N3"/>
    <mergeCell ref="G5:I5"/>
    <mergeCell ref="M5:N5"/>
    <mergeCell ref="G6:I6"/>
  </mergeCells>
  <conditionalFormatting sqref="G5">
    <cfRule type="expression" dxfId="335" priority="20">
      <formula>IF(O4="",0,1)</formula>
    </cfRule>
  </conditionalFormatting>
  <conditionalFormatting sqref="G6">
    <cfRule type="expression" dxfId="334" priority="19">
      <formula>IF($O$5="",0,1)</formula>
    </cfRule>
  </conditionalFormatting>
  <conditionalFormatting sqref="G7">
    <cfRule type="expression" dxfId="333" priority="18">
      <formula>IF($G$6="",0,1)</formula>
    </cfRule>
  </conditionalFormatting>
  <conditionalFormatting sqref="G8">
    <cfRule type="expression" dxfId="332" priority="17">
      <formula>IF($G$7="",0,1)</formula>
    </cfRule>
  </conditionalFormatting>
  <conditionalFormatting sqref="O5">
    <cfRule type="expression" dxfId="331" priority="16">
      <formula>IF(G5="",0,1)</formula>
    </cfRule>
  </conditionalFormatting>
  <conditionalFormatting sqref="L7">
    <cfRule type="expression" dxfId="330" priority="15">
      <formula>IF($G$8="",0,1)</formula>
    </cfRule>
  </conditionalFormatting>
  <conditionalFormatting sqref="O4">
    <cfRule type="expression" dxfId="329" priority="14">
      <formula>IF($G$10="-",0,1)</formula>
    </cfRule>
  </conditionalFormatting>
  <conditionalFormatting sqref="O14">
    <cfRule type="expression" dxfId="328" priority="12">
      <formula>IF($M$10="X",1,IF($G$10="x",1,0))</formula>
    </cfRule>
  </conditionalFormatting>
  <conditionalFormatting sqref="O15">
    <cfRule type="expression" dxfId="327" priority="11">
      <formula>IF($O$14="",0,1)</formula>
    </cfRule>
  </conditionalFormatting>
  <conditionalFormatting sqref="O14:O15 G10 M10 O5 L7 G5:G8">
    <cfRule type="expression" dxfId="326" priority="13">
      <formula>IF($I$10="x",1,0)</formula>
    </cfRule>
  </conditionalFormatting>
  <conditionalFormatting sqref="O24:O28">
    <cfRule type="expression" dxfId="325" priority="10">
      <formula>IF($O$22="",0,1)</formula>
    </cfRule>
  </conditionalFormatting>
  <conditionalFormatting sqref="M10">
    <cfRule type="expression" dxfId="324" priority="9">
      <formula>IF($G$10="x",1,0)</formula>
    </cfRule>
  </conditionalFormatting>
  <conditionalFormatting sqref="G10">
    <cfRule type="expression" dxfId="323" priority="8">
      <formula>IF($M$10="x",1,0)</formula>
    </cfRule>
  </conditionalFormatting>
  <conditionalFormatting sqref="G15:H15">
    <cfRule type="expression" dxfId="322" priority="21">
      <formula>IF($G$10="x",IF($I$10="-",IF($M$10="-",1,0)))</formula>
    </cfRule>
  </conditionalFormatting>
  <conditionalFormatting sqref="E24:K28">
    <cfRule type="expression" dxfId="321" priority="7">
      <formula>IF($E$22="",0,1)</formula>
    </cfRule>
  </conditionalFormatting>
  <conditionalFormatting sqref="D24:D28">
    <cfRule type="expression" dxfId="320" priority="6">
      <formula>IF($D$22="",0,1)</formula>
    </cfRule>
  </conditionalFormatting>
  <conditionalFormatting sqref="L24:L28">
    <cfRule type="expression" dxfId="319" priority="5">
      <formula>IF($L$22="",0,1)</formula>
    </cfRule>
  </conditionalFormatting>
  <conditionalFormatting sqref="M24:N28">
    <cfRule type="expression" dxfId="318" priority="4">
      <formula>IF($M$22="",0,1)</formula>
    </cfRule>
  </conditionalFormatting>
  <conditionalFormatting sqref="G10 M10">
    <cfRule type="expression" dxfId="317" priority="22">
      <formula>IF($L$7="",0,1)</formula>
    </cfRule>
  </conditionalFormatting>
  <conditionalFormatting sqref="I10">
    <cfRule type="expression" dxfId="316" priority="23">
      <formula>IF($M$10="x",1,0)</formula>
    </cfRule>
    <cfRule type="expression" dxfId="315" priority="24">
      <formula>IF($E$24="",0,1)</formula>
    </cfRule>
  </conditionalFormatting>
  <conditionalFormatting sqref="G18:H18">
    <cfRule type="expression" dxfId="314" priority="1">
      <formula>IF($G$18="",1,0)</formula>
    </cfRule>
    <cfRule type="expression" dxfId="313" priority="2">
      <formula>IF($G$18&gt;0,1,0)</formula>
    </cfRule>
    <cfRule type="expression" dxfId="312" priority="3">
      <formula>IF($G$18&lt;0,1,0)</formula>
    </cfRule>
  </conditionalFormatting>
  <dataValidations count="5">
    <dataValidation type="list" allowBlank="1" showInputMessage="1" showErrorMessage="1" sqref="G5" xr:uid="{DBA3E647-DD6B-4B5D-BBCF-C57CA0C99308}">
      <formula1>$E$42:$E$44</formula1>
    </dataValidation>
    <dataValidation type="list" allowBlank="1" showInputMessage="1" showErrorMessage="1" sqref="O14" xr:uid="{C688C601-1EA0-4474-9746-0801B8AF6D8C}">
      <formula1>$F$46:$F$48</formula1>
    </dataValidation>
    <dataValidation type="list" allowBlank="1" showInputMessage="1" showErrorMessage="1" sqref="I10 M10 G10" xr:uid="{E3C5C9C6-25E4-45C1-B066-6869839AF79F}">
      <formula1>$A$43:$A$44</formula1>
    </dataValidation>
    <dataValidation type="list" allowBlank="1" showInputMessage="1" showErrorMessage="1" sqref="G8" xr:uid="{616329CE-19AA-438F-800D-AB372698D810}">
      <formula1>IF($G$5="Kantor Pusat",$A$61:$A$71,$A$72:$A$77)</formula1>
    </dataValidation>
    <dataValidation type="list" allowBlank="1" showInputMessage="1" showErrorMessage="1" sqref="G6" xr:uid="{A4732379-FCC6-4172-9138-28356B08D945}">
      <formula1>IF($G$5="Kantor Pusat",$A$45:$A$57,$A$59:$A$60)</formula1>
    </dataValidation>
  </dataValidations>
  <printOptions horizontalCentered="1"/>
  <pageMargins left="0.11811023622047245" right="0.11811023622047245" top="0.19685039370078741" bottom="0.11811023622047245" header="0.31496062992125984" footer="0.31496062992125984"/>
  <pageSetup paperSize="9" scale="84"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A4098-9578-460E-B10A-30DA941A4C73}">
  <sheetPr codeName="Sheet6"/>
  <dimension ref="A1:U115"/>
  <sheetViews>
    <sheetView showGridLines="0" view="pageBreakPreview" topLeftCell="A4" zoomScale="115" zoomScaleNormal="100" zoomScaleSheetLayoutView="115" workbookViewId="0">
      <selection activeCell="O4" sqref="O4"/>
    </sheetView>
  </sheetViews>
  <sheetFormatPr defaultColWidth="9.140625" defaultRowHeight="15" x14ac:dyDescent="0.25"/>
  <cols>
    <col min="1" max="1" width="5.140625" style="36" customWidth="1"/>
    <col min="2" max="2" width="1.28515625" style="204" customWidth="1"/>
    <col min="3" max="3" width="3.85546875" style="204" customWidth="1"/>
    <col min="4" max="4" width="18.28515625" style="204" customWidth="1"/>
    <col min="5" max="5" width="1.140625" style="204" customWidth="1"/>
    <col min="6" max="6" width="1.5703125" style="204" bestFit="1" customWidth="1"/>
    <col min="7" max="7" width="3.5703125" style="204" customWidth="1"/>
    <col min="8" max="8" width="25" style="204" customWidth="1"/>
    <col min="9" max="9" width="3.42578125" style="204" customWidth="1"/>
    <col min="10" max="10" width="12.5703125" style="204" customWidth="1"/>
    <col min="11" max="11" width="6.42578125" style="204" customWidth="1"/>
    <col min="12" max="12" width="8.85546875" style="204" customWidth="1"/>
    <col min="13" max="13" width="3.7109375" style="204" customWidth="1"/>
    <col min="14" max="14" width="9.7109375" style="204" customWidth="1"/>
    <col min="15" max="15" width="16.85546875" style="204" customWidth="1"/>
    <col min="16" max="16" width="1.28515625" style="204" customWidth="1"/>
    <col min="17" max="17" width="14" style="42" bestFit="1" customWidth="1"/>
    <col min="18" max="19" width="9.140625" style="43"/>
    <col min="20" max="20" width="17.42578125" style="43" bestFit="1" customWidth="1"/>
    <col min="21" max="16384" width="9.140625" style="43"/>
  </cols>
  <sheetData>
    <row r="1" spans="1:21" ht="18.75" customHeight="1" thickTop="1" x14ac:dyDescent="0.3">
      <c r="B1" s="37"/>
      <c r="C1" s="38"/>
      <c r="D1" s="38"/>
      <c r="E1" s="38"/>
      <c r="F1" s="39"/>
      <c r="G1" s="39"/>
      <c r="H1" s="40" t="str">
        <f>IF(M10="x","LAPORAN PENGGUNAAN DANA PETTY CASH - LPD",IF(I10="x","LAPORAN PENGGUNAAN DANA PETTY CASH - LPD",IF(G10="x","FORM PENGAJUAN DANA PETTY CASH - FPD","FORM PENGAJUAN DANA PETTY CASH - FPD")))</f>
        <v>FORM PENGAJUAN DANA PETTY CASH - FPD</v>
      </c>
      <c r="I1" s="40"/>
      <c r="J1" s="40"/>
      <c r="K1" s="40"/>
      <c r="L1" s="40"/>
      <c r="M1" s="40"/>
      <c r="N1" s="40"/>
      <c r="O1" s="40"/>
      <c r="P1" s="41"/>
      <c r="R1" s="42"/>
      <c r="S1" s="42"/>
      <c r="T1" s="42"/>
      <c r="U1" s="42"/>
    </row>
    <row r="2" spans="1:21" ht="6" customHeight="1" x14ac:dyDescent="0.25">
      <c r="B2" s="44"/>
      <c r="C2" s="45"/>
      <c r="D2" s="45"/>
      <c r="E2" s="45"/>
      <c r="F2" s="46"/>
      <c r="G2" s="46"/>
      <c r="H2" s="47"/>
      <c r="I2" s="47"/>
      <c r="J2" s="47"/>
      <c r="K2" s="47"/>
      <c r="L2" s="47"/>
      <c r="M2" s="47"/>
      <c r="N2" s="47"/>
      <c r="O2" s="47"/>
      <c r="P2" s="48"/>
      <c r="R2" s="42"/>
      <c r="S2" s="42"/>
      <c r="T2" s="42"/>
      <c r="U2" s="42"/>
    </row>
    <row r="3" spans="1:21" x14ac:dyDescent="0.25">
      <c r="B3" s="44"/>
      <c r="C3" s="45"/>
      <c r="D3" s="45"/>
      <c r="E3" s="45"/>
      <c r="F3" s="45"/>
      <c r="G3" s="45"/>
      <c r="H3" s="49" t="str">
        <f>"No. "&amp;IF(M10="X","LPD",IF(I10="x","LPD",IF(G10="x","FPD")))&amp;" / INAURA - "&amp;G6&amp;" - "&amp;G8&amp;"/"</f>
        <v>No. FALSE / INAURA -  - /</v>
      </c>
      <c r="I3" s="49"/>
      <c r="J3" s="49"/>
      <c r="K3" s="49"/>
      <c r="L3" s="49"/>
      <c r="M3" s="50">
        <v>3</v>
      </c>
      <c r="N3" s="50"/>
      <c r="O3" s="51" t="str">
        <f>UPPER(G5)</f>
        <v/>
      </c>
      <c r="P3" s="48"/>
      <c r="R3" s="42"/>
      <c r="S3" s="42"/>
      <c r="T3" s="42"/>
      <c r="U3" s="42"/>
    </row>
    <row r="4" spans="1:21" ht="15.75" thickBot="1" x14ac:dyDescent="0.3">
      <c r="B4" s="44"/>
      <c r="C4" s="45"/>
      <c r="D4" s="45"/>
      <c r="E4" s="45"/>
      <c r="F4" s="52"/>
      <c r="G4" s="45"/>
      <c r="H4" s="45"/>
      <c r="I4" s="45"/>
      <c r="J4" s="45"/>
      <c r="K4" s="45"/>
      <c r="L4" s="45"/>
      <c r="M4" s="45"/>
      <c r="N4" s="53" t="s">
        <v>0</v>
      </c>
      <c r="O4" s="1"/>
      <c r="P4" s="48"/>
      <c r="R4" s="42"/>
      <c r="S4" s="42"/>
      <c r="T4" s="42"/>
      <c r="U4" s="42"/>
    </row>
    <row r="5" spans="1:21" ht="16.5" thickTop="1" thickBot="1" x14ac:dyDescent="0.3">
      <c r="B5" s="44"/>
      <c r="C5" s="45" t="str">
        <f>IF(O4="","","Unit Kerja")</f>
        <v/>
      </c>
      <c r="D5" s="45"/>
      <c r="E5" s="45"/>
      <c r="F5" s="55" t="str">
        <f>IF(O4="","",":")</f>
        <v/>
      </c>
      <c r="G5" s="15"/>
      <c r="H5" s="15"/>
      <c r="I5" s="15"/>
      <c r="J5" s="45"/>
      <c r="K5" s="45"/>
      <c r="L5" s="45"/>
      <c r="M5" s="49" t="str">
        <f>IF(G5="","",IF(G5="Kantor Pusat","Lokasi Gedung :","Lokasi Kerja :"))</f>
        <v/>
      </c>
      <c r="N5" s="49"/>
      <c r="O5" s="2"/>
      <c r="P5" s="48"/>
      <c r="Q5" s="58"/>
      <c r="R5" s="42"/>
      <c r="S5" s="42"/>
      <c r="T5" s="42"/>
      <c r="U5" s="42"/>
    </row>
    <row r="6" spans="1:21" ht="15.75" thickBot="1" x14ac:dyDescent="0.3">
      <c r="A6" s="59"/>
      <c r="B6" s="44"/>
      <c r="C6" s="45" t="str">
        <f>IF(O5="","","Departement")</f>
        <v/>
      </c>
      <c r="D6" s="45"/>
      <c r="E6" s="45"/>
      <c r="F6" s="45" t="str">
        <f>IF(O5="","",":")</f>
        <v/>
      </c>
      <c r="G6" s="16"/>
      <c r="H6" s="16"/>
      <c r="I6" s="16"/>
      <c r="J6" s="45"/>
      <c r="K6" s="61"/>
      <c r="L6" s="62" t="str">
        <f>IF(G8="","","Keperluan")</f>
        <v/>
      </c>
      <c r="M6" s="62" t="str">
        <f>IF(G8="","",":")</f>
        <v/>
      </c>
      <c r="N6" s="63"/>
      <c r="O6" s="64" t="str">
        <f>IF(G10="-","",IF(G10="x",IF(O4="","Ketikan Tanggal STPD","")))</f>
        <v/>
      </c>
      <c r="P6" s="48"/>
      <c r="Q6" s="58"/>
      <c r="R6" s="42"/>
      <c r="S6" s="42"/>
      <c r="T6" s="42"/>
      <c r="U6" s="42"/>
    </row>
    <row r="7" spans="1:21" ht="15.75" thickBot="1" x14ac:dyDescent="0.3">
      <c r="B7" s="44"/>
      <c r="C7" s="45" t="str">
        <f>IF(G6="","","Nama Karyawan")</f>
        <v/>
      </c>
      <c r="D7" s="45"/>
      <c r="E7" s="45"/>
      <c r="F7" s="45" t="str">
        <f>IF(G6="","",":")</f>
        <v/>
      </c>
      <c r="G7" s="16"/>
      <c r="H7" s="16"/>
      <c r="I7" s="16"/>
      <c r="J7" s="45"/>
      <c r="K7" s="45"/>
      <c r="L7" s="33"/>
      <c r="M7" s="33"/>
      <c r="N7" s="33"/>
      <c r="O7" s="33"/>
      <c r="P7" s="48"/>
      <c r="Q7" s="66" t="str">
        <f>IF(G8="Manager",IF(G6=A51,"Manager'",IF(G6=A52,"Manager'",IF(G6=A53,"Manager'",IF(G6=A54,"Manager'",IF(G6=A55,"Manager'",IF(G6=A56,"Manager'",IF(G6=A57,"Manager'","Manager"))))))),"")</f>
        <v/>
      </c>
      <c r="R7" s="67"/>
      <c r="S7" s="42"/>
      <c r="T7" s="42"/>
      <c r="U7" s="42"/>
    </row>
    <row r="8" spans="1:21" x14ac:dyDescent="0.25">
      <c r="B8" s="44"/>
      <c r="C8" s="45" t="str">
        <f>IF(G7="","","Jabatan")</f>
        <v/>
      </c>
      <c r="D8" s="45"/>
      <c r="E8" s="45"/>
      <c r="F8" s="45" t="str">
        <f>IF(G7="","",":")</f>
        <v/>
      </c>
      <c r="G8" s="17"/>
      <c r="H8" s="17"/>
      <c r="I8" s="17"/>
      <c r="J8" s="45"/>
      <c r="K8" s="45"/>
      <c r="L8" s="33"/>
      <c r="M8" s="33"/>
      <c r="N8" s="33"/>
      <c r="O8" s="33"/>
      <c r="P8" s="48"/>
      <c r="Q8" s="58"/>
      <c r="R8" s="67"/>
      <c r="S8" s="42"/>
      <c r="T8" s="42"/>
      <c r="U8" s="42"/>
    </row>
    <row r="9" spans="1:21" ht="5.25" customHeight="1" x14ac:dyDescent="0.25">
      <c r="B9" s="44"/>
      <c r="C9" s="45"/>
      <c r="D9" s="45"/>
      <c r="E9" s="45"/>
      <c r="F9" s="45"/>
      <c r="G9" s="45"/>
      <c r="H9" s="45"/>
      <c r="I9" s="45"/>
      <c r="J9" s="45"/>
      <c r="K9" s="45"/>
      <c r="L9" s="45"/>
      <c r="M9" s="45"/>
      <c r="N9" s="45"/>
      <c r="O9" s="45"/>
      <c r="P9" s="48"/>
      <c r="Q9" s="58"/>
      <c r="R9" s="67"/>
      <c r="S9" s="42"/>
      <c r="T9" s="42"/>
      <c r="U9" s="42"/>
    </row>
    <row r="10" spans="1:21" ht="15.75" thickBot="1" x14ac:dyDescent="0.3">
      <c r="B10" s="44"/>
      <c r="C10" s="45" t="str">
        <f>IF(L7="","","Permohonan")</f>
        <v/>
      </c>
      <c r="D10" s="45"/>
      <c r="E10" s="45"/>
      <c r="F10" s="45" t="str">
        <f>IF(L7="","",":")</f>
        <v/>
      </c>
      <c r="G10" s="3" t="s">
        <v>4</v>
      </c>
      <c r="H10" s="70" t="str">
        <f>IF(L7="",""," Uang Muka")</f>
        <v/>
      </c>
      <c r="I10" s="3" t="s">
        <v>4</v>
      </c>
      <c r="J10" s="71" t="str">
        <f>IF(G10="-",""," Realisasi Biaya")</f>
        <v/>
      </c>
      <c r="K10" s="72"/>
      <c r="L10" s="61"/>
      <c r="M10" s="3" t="s">
        <v>4</v>
      </c>
      <c r="N10" s="71" t="str">
        <f>IF(L7="",""," Klaim Biaya/Pembayaran")</f>
        <v/>
      </c>
      <c r="O10" s="73"/>
      <c r="P10" s="48"/>
      <c r="Q10" s="58"/>
      <c r="R10" s="45" t="str">
        <f>IF(P10="","",IF(V1="X","Uang Muka",""))</f>
        <v/>
      </c>
      <c r="S10" s="42"/>
      <c r="T10" s="42"/>
      <c r="U10" s="42"/>
    </row>
    <row r="11" spans="1:21" ht="21.75" customHeight="1" thickTop="1" x14ac:dyDescent="0.25">
      <c r="B11" s="44"/>
      <c r="C11" s="74" t="s">
        <v>6</v>
      </c>
      <c r="D11" s="74"/>
      <c r="E11" s="74"/>
      <c r="F11" s="74"/>
      <c r="G11" s="74"/>
      <c r="H11" s="74"/>
      <c r="I11" s="74"/>
      <c r="J11" s="74"/>
      <c r="K11" s="75"/>
      <c r="L11" s="61"/>
      <c r="M11" s="74" t="s">
        <v>28</v>
      </c>
      <c r="N11" s="74"/>
      <c r="O11" s="74"/>
      <c r="P11" s="48"/>
      <c r="Q11" s="58"/>
      <c r="R11" s="67"/>
      <c r="S11" s="42"/>
      <c r="T11" s="42"/>
      <c r="U11" s="42"/>
    </row>
    <row r="12" spans="1:21" ht="1.5" customHeight="1" x14ac:dyDescent="0.25">
      <c r="B12" s="44"/>
      <c r="C12" s="75"/>
      <c r="D12" s="75"/>
      <c r="E12" s="75"/>
      <c r="F12" s="75"/>
      <c r="G12" s="75"/>
      <c r="H12" s="75"/>
      <c r="I12" s="75"/>
      <c r="J12" s="75"/>
      <c r="K12" s="75"/>
      <c r="L12" s="61"/>
      <c r="M12" s="76"/>
      <c r="N12" s="76"/>
      <c r="O12" s="76"/>
      <c r="P12" s="48"/>
      <c r="Q12" s="58"/>
      <c r="R12" s="67"/>
      <c r="S12" s="42"/>
      <c r="T12" s="42"/>
      <c r="U12" s="42"/>
    </row>
    <row r="13" spans="1:21" s="86" customFormat="1" ht="15.75" x14ac:dyDescent="0.25">
      <c r="A13" s="77"/>
      <c r="B13" s="78"/>
      <c r="C13" s="79" t="str">
        <f>IF(M10="x","Realisasi Penggunaan Dana (Klaim Biaya)",IF(I10="x","Jumlah Pengajuan Dana Sebelumnya",IF(G10="x","Permohonan Pengajuan Biaya Dimuka","")))</f>
        <v/>
      </c>
      <c r="D13" s="79"/>
      <c r="E13" s="79"/>
      <c r="F13" s="79"/>
      <c r="G13" s="79"/>
      <c r="H13" s="79"/>
      <c r="I13" s="79"/>
      <c r="J13" s="79"/>
      <c r="K13" s="80"/>
      <c r="L13" s="80"/>
      <c r="M13" s="81"/>
      <c r="N13" s="81"/>
      <c r="O13" s="81"/>
      <c r="P13" s="82"/>
      <c r="Q13" s="83"/>
      <c r="R13" s="84"/>
      <c r="S13" s="85"/>
      <c r="T13" s="85"/>
      <c r="U13" s="85"/>
    </row>
    <row r="14" spans="1:21" ht="15.75" thickBot="1" x14ac:dyDescent="0.3">
      <c r="B14" s="44"/>
      <c r="C14" s="87" t="str">
        <f>IF(C13="Permohonan Pengajuan Biaya Dimuka",O4,IF(C13="Jumlah Pengajuan Dana Sebelumnya",O4,""))</f>
        <v/>
      </c>
      <c r="D14" s="87"/>
      <c r="E14" s="87"/>
      <c r="F14" s="45"/>
      <c r="G14" s="88"/>
      <c r="H14" s="88"/>
      <c r="I14" s="88"/>
      <c r="J14" s="88"/>
      <c r="K14" s="88"/>
      <c r="L14" s="88"/>
      <c r="M14" s="49" t="str">
        <f>IF(M10="X","Bank :",IF(G10="x","Bank",""))</f>
        <v/>
      </c>
      <c r="N14" s="49"/>
      <c r="O14" s="4"/>
      <c r="P14" s="48"/>
      <c r="Q14" s="58"/>
      <c r="R14" s="67"/>
      <c r="S14" s="42"/>
      <c r="T14" s="42"/>
      <c r="U14" s="42"/>
    </row>
    <row r="15" spans="1:21" ht="15.75" thickTop="1" x14ac:dyDescent="0.25">
      <c r="B15" s="44"/>
      <c r="C15" s="45" t="str">
        <f>IF(C14="","","Jumlah Uang Muka")</f>
        <v/>
      </c>
      <c r="D15" s="45"/>
      <c r="E15" s="45"/>
      <c r="F15" s="45" t="str">
        <f>IF(C15="","",":")</f>
        <v/>
      </c>
      <c r="G15" s="32" t="str">
        <f>IF(C15="","",SUM(M24:N28))</f>
        <v/>
      </c>
      <c r="H15" s="32"/>
      <c r="I15" s="90" t="str">
        <f>IF(C15="","","Cara Bayar :")</f>
        <v/>
      </c>
      <c r="J15" s="90"/>
      <c r="K15" s="91" t="str">
        <f>IF(C13="","","Transfer / Cash")</f>
        <v/>
      </c>
      <c r="L15" s="91"/>
      <c r="M15" s="49" t="str">
        <f>IF(M14="","","No.Rekening :")</f>
        <v/>
      </c>
      <c r="N15" s="49"/>
      <c r="O15" s="5"/>
      <c r="P15" s="48"/>
      <c r="Q15" s="93">
        <f>IF(G15="",IF(I10="x",2,1),2)</f>
        <v>1</v>
      </c>
      <c r="R15" s="67"/>
      <c r="S15" s="42"/>
      <c r="T15" s="42"/>
      <c r="U15" s="42"/>
    </row>
    <row r="16" spans="1:21" s="86" customFormat="1" ht="15.75" x14ac:dyDescent="0.25">
      <c r="A16" s="77"/>
      <c r="B16" s="78"/>
      <c r="C16" s="79" t="str">
        <f>IF(M10="x","Realisasi Penggunaan Dana (Klaim Biaya)",IF(G10="-","",IF(I10="x","Realiasi Penggunaan Dana (Uang Muka)","")))</f>
        <v/>
      </c>
      <c r="D16" s="79"/>
      <c r="E16" s="79"/>
      <c r="F16" s="79"/>
      <c r="G16" s="79"/>
      <c r="H16" s="79"/>
      <c r="I16" s="79"/>
      <c r="J16" s="79"/>
      <c r="K16" s="94"/>
      <c r="L16" s="94"/>
      <c r="M16" s="94"/>
      <c r="N16" s="94"/>
      <c r="O16" s="94"/>
      <c r="P16" s="82"/>
      <c r="Q16" s="83"/>
      <c r="R16" s="84"/>
      <c r="S16" s="85"/>
      <c r="T16" s="85"/>
      <c r="U16" s="85"/>
    </row>
    <row r="17" spans="1:21" x14ac:dyDescent="0.25">
      <c r="B17" s="44"/>
      <c r="C17" s="87" t="str">
        <f ca="1">IF(C16="","",NOW())</f>
        <v/>
      </c>
      <c r="D17" s="87"/>
      <c r="E17" s="87"/>
      <c r="F17" s="45"/>
      <c r="G17" s="73"/>
      <c r="H17" s="73"/>
      <c r="I17" s="73"/>
      <c r="J17" s="73"/>
      <c r="K17" s="73"/>
      <c r="L17" s="73"/>
      <c r="M17" s="49" t="str">
        <f>IF(C18="Pas","",IF(M10="x","Bank :",IF(I10="x","Bank :",IF(G10="-","",""))))</f>
        <v/>
      </c>
      <c r="N17" s="49"/>
      <c r="O17" s="95" t="str">
        <f>IF(C18="","",IF(G18=0,"",IF(C18="Kelebihan Uang Muka",IF(G5=E42,"Mandiri","Mandiri"),IF(C18="Jumlah Klaim",O14,O14))))</f>
        <v/>
      </c>
      <c r="P17" s="48"/>
      <c r="Q17" s="58"/>
      <c r="R17" s="67"/>
      <c r="S17" s="42"/>
      <c r="T17" s="42"/>
      <c r="U17" s="42"/>
    </row>
    <row r="18" spans="1:21" x14ac:dyDescent="0.25">
      <c r="B18" s="44"/>
      <c r="C18" s="96" t="str">
        <f>IF(M10="x","Jumlah Klaim",IF(G10="X",IF(I10="X",IF(Q18&lt;0,"Kekurangan Uang Muka",IF(Q18=0,"Pas","Kelebihan Uang Muka")),""),""))</f>
        <v/>
      </c>
      <c r="D18" s="96"/>
      <c r="E18" s="96"/>
      <c r="F18" s="95" t="str">
        <f>IF(C18="","",":")</f>
        <v/>
      </c>
      <c r="G18" s="97" t="str">
        <f>IF(C18="","",Q18)</f>
        <v/>
      </c>
      <c r="H18" s="97"/>
      <c r="I18" s="98" t="str">
        <f>IF(C18="","",IF(C18="Pas","",IF(C18="Kelebihan Uang muka","Setor Melalui :","Cara Bayar :")))</f>
        <v/>
      </c>
      <c r="J18" s="98"/>
      <c r="K18" s="31" t="str">
        <f>IF(I18="","","Transfer / Cash")</f>
        <v/>
      </c>
      <c r="L18" s="31"/>
      <c r="M18" s="98" t="str">
        <f>IF(M17="","","No.Rekening :")</f>
        <v/>
      </c>
      <c r="N18" s="98"/>
      <c r="O18" s="99" t="str">
        <f>IF(C18="","",IF(G18=0,"",IF(C18="Kelebihan Uang Muka",IF(G5=E42,"156 00233 77510","156 00233 77510"),IF(C18="Jumlah Klaim",O15,O15))))</f>
        <v/>
      </c>
      <c r="P18" s="48"/>
      <c r="Q18" s="100" t="str">
        <f>IF(Q15=2,M29-O29,O29)</f>
        <v/>
      </c>
      <c r="R18" s="67"/>
      <c r="S18" s="42"/>
      <c r="T18" s="42"/>
      <c r="U18" s="42"/>
    </row>
    <row r="19" spans="1:21" x14ac:dyDescent="0.25">
      <c r="B19" s="44"/>
      <c r="C19" s="95" t="str">
        <f>IF(C18="","","Terbilang")</f>
        <v/>
      </c>
      <c r="D19" s="95"/>
      <c r="E19" s="95"/>
      <c r="F19" s="95" t="str">
        <f>IF(C19="","",":")</f>
        <v/>
      </c>
      <c r="G19" s="101" t="str">
        <f>IF(C18="","",IF(G18="","",PROPER(IF(G18=0,"nol",IF(G18&lt;0,"minus ","")&amp;SUBSTITUTE(TRIM(SUBSTITUTE(SUBSTITUTE(SUBSTITUTE(SUBSTITUTE(SUBSTITUTE(SUBSTITUTE(SUBSTITUTE(SUBSTITUTE(SUBSTITUTE(SUBSTITUTE(SUBSTITUTE(SUBSTITUTE(SUBSTITUTE(SUBSTITUTE(SUBSTITUTE(SUBSTITUTE(SUBSTITUTE(SUBSTITUTE(SUBSTITUTE(SUBSTITUTE(SUBSTITUTE(SUBSTITUTE(SUBSTITUTE(SUBSTITUTE(IF(--MID(TEXT(ABS(G18),"000000000000000"),1,3)=0,"",MID(TEXT(ABS(G18),"000000000000000"),1,1)&amp;" ratus "&amp;MID(TEXT(ABS(G18),"000000000000000"),2,1)&amp;" puluh "&amp;MID(TEXT(ABS(G18),"000000000000000"),3,1)&amp;" trilyun ")&amp;IF(--MID(TEXT(ABS(G18),"000000000000000"),4,3)=0,"",MID(TEXT(ABS(G18),"000000000000000"),4,1)&amp;" ratus "&amp;MID(TEXT(ABS(G18),"000000000000000"),5,1)&amp;" puluh "&amp;MID(TEXT(ABS(G18),"000000000000000"),6,1)&amp;" milyar ")&amp;IF(--MID(TEXT(ABS(G18),"000000000000000"),7,3)=0,"",MID(TEXT(ABS(G18),"000000000000000"),7,1)&amp;" ratus "&amp;MID(TEXT(ABS(G18),"000000000000000"),8,1)&amp;" puluh "&amp;MID(TEXT(ABS(G18),"000000000000000"),9,1)&amp;" juta ")&amp;IF(--MID(TEXT(ABS(G18),"000000000000000"),10,3)=0,"",IF(--MID(TEXT(ABS(G18),"000000000000000"),10,3)=1,"*",MID(TEXT(ABS(G18),"000000000000000"),10,1)&amp;" ratus "&amp;MID(TEXT(ABS(G18),"000000000000000"),11,1)&amp;" puluh ")&amp;MID(TEXT(ABS(G18),"000000000000000"),12,1)&amp;" ribu ")&amp;IF(--MID(TEXT(ABS(G18),"000000000000000"),13,3)=0,"",MID(TEXT(ABS(G18),"000000000000000"),13,1)&amp;" ratus "&amp;MID(TEXT(ABS(G18),"000000000000000"),14,1)&amp;" puluh "&amp;MID(TEXT(ABS(G18),"000000000000000"),15,1)),1,"satu"),2,"dua"),3,"tiga"),4,"empat"),5,"lima"),6,"enam"),7,"tujuh"),8,"delapan"),9,"sembilan"),"0 ratus",""),"0 puluh",""),"satu puluh 0","sepuluh"),"satu puluh satu","sebelas"),"satu puluh dua","duabelas"),"satu puluh tiga","tigabelas"),"satu puluh empat","empatbelas"),"satu puluh lima","limabelas"),"satu puluh enam","enambelas"),"satu puluh tujuh","tujuhbelas"),"satu puluh delapan","delapanbelas"),"satu puluh sembilan","sembilanbelas"),"satu ratus","seratus"),"*satu ribu","seribu"),0,""))," "," "))&amp;" rupiah")))</f>
        <v/>
      </c>
      <c r="H19" s="101"/>
      <c r="I19" s="101"/>
      <c r="J19" s="101"/>
      <c r="K19" s="101"/>
      <c r="L19" s="101"/>
      <c r="M19" s="101"/>
      <c r="N19" s="101"/>
      <c r="O19" s="101"/>
      <c r="P19" s="48"/>
      <c r="Q19" s="102"/>
      <c r="R19" s="67"/>
      <c r="S19" s="42"/>
      <c r="T19" s="42"/>
      <c r="U19" s="42"/>
    </row>
    <row r="20" spans="1:21" ht="3" customHeight="1" x14ac:dyDescent="0.25">
      <c r="B20" s="44"/>
      <c r="C20" s="45"/>
      <c r="D20" s="45"/>
      <c r="E20" s="45"/>
      <c r="F20" s="45"/>
      <c r="G20" s="103"/>
      <c r="H20" s="103"/>
      <c r="I20" s="103"/>
      <c r="J20" s="103"/>
      <c r="K20" s="103"/>
      <c r="L20" s="103"/>
      <c r="M20" s="103"/>
      <c r="N20" s="103"/>
      <c r="O20" s="103"/>
      <c r="P20" s="48"/>
      <c r="Q20" s="104"/>
      <c r="R20" s="67"/>
      <c r="S20" s="42"/>
      <c r="T20" s="42"/>
      <c r="U20" s="42"/>
    </row>
    <row r="21" spans="1:21" s="86" customFormat="1" ht="15.75" x14ac:dyDescent="0.25">
      <c r="A21" s="77"/>
      <c r="B21" s="78"/>
      <c r="C21" s="105" t="str">
        <f>IF(L7="-","","Tabel Detail Perhitungan :")</f>
        <v>Tabel Detail Perhitungan :</v>
      </c>
      <c r="D21" s="105"/>
      <c r="E21" s="105"/>
      <c r="F21" s="106"/>
      <c r="G21" s="107"/>
      <c r="H21" s="108" t="s">
        <v>39</v>
      </c>
      <c r="I21" s="108"/>
      <c r="J21" s="108"/>
      <c r="K21" s="108"/>
      <c r="L21" s="109"/>
      <c r="M21" s="110"/>
      <c r="N21" s="110"/>
      <c r="O21" s="111"/>
      <c r="P21" s="82"/>
      <c r="Q21" s="83"/>
      <c r="R21" s="84"/>
      <c r="S21" s="85"/>
      <c r="T21" s="85"/>
      <c r="U21" s="85"/>
    </row>
    <row r="22" spans="1:21" s="120" customFormat="1" ht="15.75" thickBot="1" x14ac:dyDescent="0.3">
      <c r="A22" s="112"/>
      <c r="B22" s="113"/>
      <c r="C22" s="114" t="str">
        <f>IF(G10="x","No.",IF(I10="x","No.",IF(M10="x","No.","")))</f>
        <v/>
      </c>
      <c r="D22" s="114" t="str">
        <f>IF(I10="x","Tanggal Nota",IF(G10="x","",IF(M10="x","Tanggal Nota","")))</f>
        <v/>
      </c>
      <c r="E22" s="115" t="str">
        <f>IF(G10="x","Keterangan",IF(I10="x","Keterangan",IF(M10="x","Keterangan","")))</f>
        <v/>
      </c>
      <c r="F22" s="115"/>
      <c r="G22" s="115"/>
      <c r="H22" s="115"/>
      <c r="I22" s="115"/>
      <c r="J22" s="115"/>
      <c r="K22" s="115"/>
      <c r="L22" s="114" t="str">
        <f>IF(I10="x","No. Bukti",IF(G10="x","",IF(M10="x","No. Bukti","")))</f>
        <v/>
      </c>
      <c r="M22" s="116" t="str">
        <f>IF(I10="x","",IF(G10="x","Total Pengajuan",IF(M10="x","","")))</f>
        <v/>
      </c>
      <c r="N22" s="116"/>
      <c r="O22" s="117" t="str">
        <f>IF(I10="x","Total Realisasi",IF(G10="x","",IF(M10="x","Total Klaim","")))</f>
        <v/>
      </c>
      <c r="P22" s="118"/>
      <c r="Q22" s="112"/>
      <c r="R22" s="119"/>
      <c r="S22" s="119"/>
      <c r="T22" s="119"/>
      <c r="U22" s="119"/>
    </row>
    <row r="23" spans="1:21" ht="3.75" customHeight="1" x14ac:dyDescent="0.25">
      <c r="B23" s="44"/>
      <c r="C23" s="121"/>
      <c r="D23" s="121"/>
      <c r="E23" s="122"/>
      <c r="F23" s="122"/>
      <c r="G23" s="122"/>
      <c r="H23" s="122"/>
      <c r="I23" s="122"/>
      <c r="J23" s="122"/>
      <c r="K23" s="122"/>
      <c r="L23" s="122"/>
      <c r="M23" s="123"/>
      <c r="N23" s="124"/>
      <c r="O23" s="124"/>
      <c r="P23" s="48"/>
      <c r="Q23" s="58"/>
      <c r="R23" s="42"/>
      <c r="S23" s="42"/>
      <c r="T23" s="42"/>
      <c r="U23" s="42"/>
    </row>
    <row r="24" spans="1:21" ht="15.75" thickBot="1" x14ac:dyDescent="0.3">
      <c r="B24" s="44"/>
      <c r="C24" s="125" t="str">
        <f>IF(E24&lt;&gt;"",COUNTA($E$24:E24),"")</f>
        <v/>
      </c>
      <c r="D24" s="6"/>
      <c r="E24" s="28"/>
      <c r="F24" s="29"/>
      <c r="G24" s="29"/>
      <c r="H24" s="29"/>
      <c r="I24" s="29"/>
      <c r="J24" s="29"/>
      <c r="K24" s="30"/>
      <c r="L24" s="34"/>
      <c r="M24" s="26"/>
      <c r="N24" s="27"/>
      <c r="O24" s="7"/>
      <c r="P24" s="48"/>
      <c r="Q24" s="104"/>
      <c r="R24" s="42"/>
      <c r="S24" s="42"/>
      <c r="T24" s="42"/>
      <c r="U24" s="42"/>
    </row>
    <row r="25" spans="1:21" ht="15.75" thickBot="1" x14ac:dyDescent="0.3">
      <c r="B25" s="44"/>
      <c r="C25" s="125" t="str">
        <f>IF(E25&lt;&gt;"",COUNTA($E$24:E25),"")</f>
        <v/>
      </c>
      <c r="D25" s="6"/>
      <c r="E25" s="23"/>
      <c r="F25" s="24"/>
      <c r="G25" s="24"/>
      <c r="H25" s="24"/>
      <c r="I25" s="24"/>
      <c r="J25" s="24"/>
      <c r="K25" s="25"/>
      <c r="L25" s="34"/>
      <c r="M25" s="26"/>
      <c r="N25" s="27"/>
      <c r="O25" s="7"/>
      <c r="P25" s="48"/>
      <c r="Q25" s="58"/>
      <c r="R25" s="42"/>
      <c r="S25" s="42"/>
      <c r="T25" s="42"/>
      <c r="U25" s="42"/>
    </row>
    <row r="26" spans="1:21" ht="15.75" thickBot="1" x14ac:dyDescent="0.3">
      <c r="B26" s="44"/>
      <c r="C26" s="125" t="str">
        <f>IF(E26&lt;&gt;"",COUNTA($E$24:E26),"")</f>
        <v/>
      </c>
      <c r="D26" s="6"/>
      <c r="E26" s="23"/>
      <c r="F26" s="24"/>
      <c r="G26" s="24"/>
      <c r="H26" s="24"/>
      <c r="I26" s="24"/>
      <c r="J26" s="24"/>
      <c r="K26" s="25"/>
      <c r="L26" s="34"/>
      <c r="M26" s="26"/>
      <c r="N26" s="27"/>
      <c r="O26" s="7"/>
      <c r="P26" s="48"/>
      <c r="Q26" s="58"/>
      <c r="R26" s="42"/>
      <c r="S26" s="42"/>
      <c r="T26" s="42"/>
      <c r="U26" s="42"/>
    </row>
    <row r="27" spans="1:21" ht="15.75" thickBot="1" x14ac:dyDescent="0.3">
      <c r="B27" s="44"/>
      <c r="C27" s="125" t="str">
        <f>IF(E27&lt;&gt;"",COUNTA($E$24:E27),"")</f>
        <v/>
      </c>
      <c r="D27" s="6"/>
      <c r="E27" s="23"/>
      <c r="F27" s="24"/>
      <c r="G27" s="24"/>
      <c r="H27" s="24"/>
      <c r="I27" s="24"/>
      <c r="J27" s="24"/>
      <c r="K27" s="25"/>
      <c r="L27" s="34"/>
      <c r="M27" s="26"/>
      <c r="N27" s="27"/>
      <c r="O27" s="7"/>
      <c r="P27" s="48"/>
      <c r="Q27" s="58"/>
      <c r="R27" s="42"/>
      <c r="S27" s="42"/>
      <c r="T27" s="42"/>
      <c r="U27" s="42"/>
    </row>
    <row r="28" spans="1:21" x14ac:dyDescent="0.25">
      <c r="B28" s="44"/>
      <c r="C28" s="125" t="str">
        <f>IF(E28&lt;&gt;"",COUNTA($E$24:E28),"")</f>
        <v/>
      </c>
      <c r="D28" s="8"/>
      <c r="E28" s="18"/>
      <c r="F28" s="19"/>
      <c r="G28" s="19"/>
      <c r="H28" s="19"/>
      <c r="I28" s="19"/>
      <c r="J28" s="19"/>
      <c r="K28" s="20"/>
      <c r="L28" s="35"/>
      <c r="M28" s="21"/>
      <c r="N28" s="22"/>
      <c r="O28" s="9"/>
      <c r="P28" s="48"/>
      <c r="Q28" s="58"/>
      <c r="R28" s="42"/>
      <c r="S28" s="42"/>
      <c r="T28" s="42"/>
      <c r="U28" s="42"/>
    </row>
    <row r="29" spans="1:21" ht="13.5" customHeight="1" thickBot="1" x14ac:dyDescent="0.3">
      <c r="B29" s="44"/>
      <c r="C29" s="115" t="str">
        <f>IF(E22="","","Total")</f>
        <v/>
      </c>
      <c r="D29" s="115"/>
      <c r="E29" s="115"/>
      <c r="F29" s="115"/>
      <c r="G29" s="115"/>
      <c r="H29" s="115"/>
      <c r="I29" s="115"/>
      <c r="J29" s="115"/>
      <c r="K29" s="115"/>
      <c r="L29" s="115"/>
      <c r="M29" s="145" t="str">
        <f>IF(M24="","",SUM(M24:N28))</f>
        <v/>
      </c>
      <c r="N29" s="145"/>
      <c r="O29" s="146" t="str">
        <f>IF(O22="","",SUM(O24:O28))</f>
        <v/>
      </c>
      <c r="P29" s="48"/>
      <c r="Q29" s="58"/>
      <c r="R29" s="42"/>
      <c r="S29" s="42"/>
      <c r="T29" s="42"/>
      <c r="U29" s="42"/>
    </row>
    <row r="30" spans="1:21" ht="3.75" customHeight="1" thickBot="1" x14ac:dyDescent="0.3">
      <c r="B30" s="44"/>
      <c r="C30" s="62"/>
      <c r="D30" s="62"/>
      <c r="E30" s="62"/>
      <c r="F30" s="147"/>
      <c r="G30" s="147"/>
      <c r="H30" s="10"/>
      <c r="I30" s="11"/>
      <c r="J30" s="11"/>
      <c r="K30" s="11"/>
      <c r="L30" s="148"/>
      <c r="M30" s="149"/>
      <c r="N30" s="12"/>
      <c r="O30" s="13"/>
      <c r="P30" s="48"/>
      <c r="R30" s="42"/>
      <c r="S30" s="42"/>
      <c r="T30" s="42"/>
      <c r="U30" s="42"/>
    </row>
    <row r="31" spans="1:21" x14ac:dyDescent="0.25">
      <c r="A31" s="150"/>
      <c r="B31" s="44"/>
      <c r="C31" s="151" t="str">
        <f>IF(M10="x","Penanggung Jawab",IF(I10="x","Penanggung jawab",IF(G10="x","Pemohon,","")))</f>
        <v/>
      </c>
      <c r="D31" s="152"/>
      <c r="E31" s="152"/>
      <c r="F31" s="152"/>
      <c r="G31" s="153"/>
      <c r="H31" s="152" t="str">
        <f>IF(C32="","",IF(C38="Direktur","","Disetujui,"))</f>
        <v/>
      </c>
      <c r="I31" s="152"/>
      <c r="J31" s="152" t="str">
        <f>IF(C32="","",IF(C18="Pas","Diverifikasi",IF(C18="Kelebihan Uang Muka","Diterima oleh,","Dibayarkan,")))</f>
        <v/>
      </c>
      <c r="K31" s="152"/>
      <c r="L31" s="152"/>
      <c r="M31" s="152"/>
      <c r="N31" s="152" t="str">
        <f>IF(C32="","",IF(I10="X","Diketahui, ",IF(M10="x","Diketahui, ","Diterima,")))</f>
        <v/>
      </c>
      <c r="O31" s="207"/>
      <c r="P31" s="155"/>
      <c r="R31" s="42"/>
      <c r="S31" s="42"/>
      <c r="T31" s="42"/>
      <c r="U31" s="42"/>
    </row>
    <row r="32" spans="1:21" x14ac:dyDescent="0.25">
      <c r="B32" s="44"/>
      <c r="C32" s="156" t="str">
        <f>IF(C31="","",G6)</f>
        <v/>
      </c>
      <c r="D32" s="157"/>
      <c r="E32" s="157"/>
      <c r="F32" s="157"/>
      <c r="G32" s="158"/>
      <c r="H32" s="157" t="str">
        <f>IF(H31="","",IF(C38="Direktur","",IF(C32="Purchasing",IF(C38="Staff","Purchasing","BOD"),IF(C38="General Manager","BOD",IF(C38="Manager","BOD",IF(C38="Manager'","Sales &amp; Marketing",IF(C38="National Manager","Sales &amp; Marketing",C32)))))))</f>
        <v/>
      </c>
      <c r="I32" s="157"/>
      <c r="J32" s="159" t="str">
        <f>IF(C32="","","Finance &amp; Accounting")</f>
        <v/>
      </c>
      <c r="K32" s="159"/>
      <c r="L32" s="159"/>
      <c r="M32" s="159"/>
      <c r="N32" s="159" t="str">
        <f>IF(N31="Diketahui, ",J32,C32)</f>
        <v/>
      </c>
      <c r="O32" s="208"/>
      <c r="P32" s="162"/>
      <c r="R32" s="42"/>
      <c r="S32" s="42"/>
      <c r="T32" s="42"/>
      <c r="U32" s="42"/>
    </row>
    <row r="33" spans="1:21" x14ac:dyDescent="0.25">
      <c r="B33" s="44"/>
      <c r="C33" s="163"/>
      <c r="D33" s="164"/>
      <c r="E33" s="164"/>
      <c r="F33" s="164"/>
      <c r="G33" s="165"/>
      <c r="H33" s="159"/>
      <c r="I33" s="159"/>
      <c r="J33" s="211"/>
      <c r="K33" s="211"/>
      <c r="L33" s="211"/>
      <c r="M33" s="211"/>
      <c r="N33" s="159"/>
      <c r="O33" s="208"/>
      <c r="P33" s="48"/>
      <c r="R33" s="42"/>
      <c r="S33" s="42"/>
      <c r="T33" s="42"/>
      <c r="U33" s="42"/>
    </row>
    <row r="34" spans="1:21" ht="4.5" customHeight="1" x14ac:dyDescent="0.25">
      <c r="B34" s="44"/>
      <c r="C34" s="163"/>
      <c r="D34" s="164"/>
      <c r="E34" s="164"/>
      <c r="F34" s="164"/>
      <c r="G34" s="165"/>
      <c r="H34" s="159"/>
      <c r="I34" s="159"/>
      <c r="J34" s="211"/>
      <c r="K34" s="211"/>
      <c r="L34" s="211"/>
      <c r="M34" s="211"/>
      <c r="N34" s="159"/>
      <c r="O34" s="208"/>
      <c r="P34" s="48"/>
      <c r="R34" s="42"/>
      <c r="S34" s="42"/>
      <c r="T34" s="42"/>
      <c r="U34" s="42"/>
    </row>
    <row r="35" spans="1:21" x14ac:dyDescent="0.25">
      <c r="B35" s="44"/>
      <c r="C35" s="163"/>
      <c r="D35" s="164"/>
      <c r="E35" s="164"/>
      <c r="F35" s="164"/>
      <c r="G35" s="165"/>
      <c r="H35" s="159"/>
      <c r="I35" s="159"/>
      <c r="J35" s="211"/>
      <c r="K35" s="211"/>
      <c r="L35" s="211"/>
      <c r="M35" s="211"/>
      <c r="N35" s="159"/>
      <c r="O35" s="208"/>
      <c r="P35" s="48"/>
      <c r="R35" s="42"/>
      <c r="S35" s="42"/>
      <c r="T35" s="42"/>
      <c r="U35" s="42"/>
    </row>
    <row r="36" spans="1:21" x14ac:dyDescent="0.25">
      <c r="B36" s="44"/>
      <c r="C36" s="163"/>
      <c r="D36" s="164"/>
      <c r="E36" s="164"/>
      <c r="F36" s="164"/>
      <c r="G36" s="165"/>
      <c r="H36" s="159"/>
      <c r="I36" s="159"/>
      <c r="J36" s="211"/>
      <c r="K36" s="211"/>
      <c r="L36" s="211"/>
      <c r="M36" s="211"/>
      <c r="N36" s="159"/>
      <c r="O36" s="208"/>
      <c r="P36" s="48"/>
      <c r="R36" s="42"/>
      <c r="S36" s="42"/>
      <c r="T36" s="42"/>
      <c r="U36" s="42"/>
    </row>
    <row r="37" spans="1:21" s="120" customFormat="1" x14ac:dyDescent="0.25">
      <c r="A37" s="166"/>
      <c r="B37" s="167"/>
      <c r="C37" s="168" t="str">
        <f>IF(C32="","",""&amp;("( "&amp;G7&amp;" )")&amp;"")</f>
        <v/>
      </c>
      <c r="D37" s="169"/>
      <c r="E37" s="169"/>
      <c r="F37" s="169"/>
      <c r="G37" s="170"/>
      <c r="H37" s="169" t="str">
        <f>IF(C32="","",IF(C32="BOD","","(…....................)"))</f>
        <v/>
      </c>
      <c r="I37" s="169"/>
      <c r="J37" s="169" t="str">
        <f>IF(C32="","","(…....................)")</f>
        <v/>
      </c>
      <c r="K37" s="169"/>
      <c r="L37" s="169"/>
      <c r="M37" s="169"/>
      <c r="N37" s="169" t="str">
        <f>IF(C32="","","(…....................)")</f>
        <v/>
      </c>
      <c r="O37" s="209"/>
      <c r="P37" s="172"/>
      <c r="Q37" s="119"/>
      <c r="R37" s="119"/>
      <c r="S37" s="119"/>
      <c r="T37" s="119"/>
      <c r="U37" s="119"/>
    </row>
    <row r="38" spans="1:21" ht="15.75" thickBot="1" x14ac:dyDescent="0.3">
      <c r="A38" s="67"/>
      <c r="B38" s="173"/>
      <c r="C38" s="174" t="str">
        <f>IF(C31="","",IF(Q7="",G8,Q7))</f>
        <v/>
      </c>
      <c r="D38" s="175"/>
      <c r="E38" s="175"/>
      <c r="F38" s="175"/>
      <c r="G38" s="176"/>
      <c r="H38" s="177" t="str">
        <f>IF(H31="","",IF(C38="Direktur","",IF(C32="Purchasing",IF(C38="Staff","Supervisor","Direktur"),IF(C38="Manager'","General manager",IF(C38="Direktur","",IF(C38="General Manager","Direktur",IF(C38="Jr. Manager","Direktur",IF(C38="Manager","Direktur",IF(C38="Regional Manager","National Manager",IF(C38="Area Sales Mgr","National Manager",IF(C38="Area Sales Spv","National Manager",IF(C38="Area Sales","National Manager",IF(C38="Delivery Collector","National Manager",IF(C38="National Manager","General Manager","Manager"))))))))))))))</f>
        <v/>
      </c>
      <c r="I38" s="177"/>
      <c r="J38" s="177" t="str">
        <f>IF(C32="","","Controller ")</f>
        <v/>
      </c>
      <c r="K38" s="177"/>
      <c r="L38" s="177"/>
      <c r="M38" s="177"/>
      <c r="N38" s="177" t="str">
        <f>IF(N31="Diketahui, ","Manager",C38)</f>
        <v/>
      </c>
      <c r="O38" s="210"/>
      <c r="P38" s="155"/>
      <c r="R38" s="42"/>
      <c r="S38" s="42"/>
      <c r="T38" s="42"/>
      <c r="U38" s="42"/>
    </row>
    <row r="39" spans="1:21" ht="6.75" customHeight="1" thickBot="1" x14ac:dyDescent="0.3">
      <c r="A39" s="36" t="s">
        <v>4</v>
      </c>
      <c r="B39" s="180"/>
      <c r="C39" s="181"/>
      <c r="D39" s="181"/>
      <c r="E39" s="181"/>
      <c r="F39" s="182"/>
      <c r="G39" s="182"/>
      <c r="H39" s="182"/>
      <c r="I39" s="182"/>
      <c r="J39" s="182"/>
      <c r="K39" s="182"/>
      <c r="L39" s="183"/>
      <c r="M39" s="183"/>
      <c r="N39" s="183"/>
      <c r="O39" s="183"/>
      <c r="P39" s="184"/>
      <c r="R39" s="42"/>
      <c r="S39" s="42"/>
      <c r="T39" s="42"/>
      <c r="U39" s="42"/>
    </row>
    <row r="40" spans="1:21" ht="6.75" customHeight="1" thickTop="1" x14ac:dyDescent="0.25">
      <c r="B40" s="185"/>
      <c r="C40" s="185"/>
      <c r="D40" s="185"/>
      <c r="E40" s="185"/>
      <c r="F40" s="186"/>
      <c r="G40" s="186"/>
      <c r="H40" s="186"/>
      <c r="I40" s="186"/>
      <c r="J40" s="186"/>
      <c r="K40" s="186"/>
      <c r="L40" s="38"/>
      <c r="M40" s="38"/>
      <c r="N40" s="38"/>
      <c r="O40" s="38"/>
      <c r="P40" s="38"/>
      <c r="R40" s="42"/>
      <c r="S40" s="42"/>
      <c r="T40" s="42"/>
      <c r="U40" s="42"/>
    </row>
    <row r="41" spans="1:21" s="42" customFormat="1" x14ac:dyDescent="0.25">
      <c r="A41" s="36" t="s">
        <v>8</v>
      </c>
      <c r="B41" s="187"/>
      <c r="C41" s="187"/>
      <c r="D41" s="187"/>
      <c r="E41" s="188"/>
      <c r="F41" s="187"/>
      <c r="G41" s="187"/>
      <c r="H41" s="187"/>
      <c r="I41" s="187"/>
      <c r="J41" s="189"/>
      <c r="K41" s="189"/>
      <c r="L41" s="189"/>
      <c r="M41" s="189"/>
      <c r="N41" s="189"/>
      <c r="O41" s="189"/>
      <c r="P41" s="189"/>
    </row>
    <row r="42" spans="1:21" s="42" customFormat="1" x14ac:dyDescent="0.25">
      <c r="A42" s="36" t="s">
        <v>9</v>
      </c>
      <c r="B42" s="36"/>
      <c r="C42" s="36"/>
      <c r="D42" s="36"/>
      <c r="E42" s="36" t="s">
        <v>1</v>
      </c>
      <c r="F42" s="36"/>
      <c r="G42" s="36"/>
      <c r="H42" s="36"/>
      <c r="I42" s="36"/>
      <c r="J42" s="67"/>
      <c r="K42" s="67"/>
      <c r="L42" s="67"/>
      <c r="M42" s="67"/>
      <c r="N42" s="67"/>
      <c r="O42" s="67"/>
      <c r="P42" s="67"/>
    </row>
    <row r="43" spans="1:21" s="42" customFormat="1" x14ac:dyDescent="0.25">
      <c r="A43" s="190" t="s">
        <v>4</v>
      </c>
      <c r="B43" s="190"/>
      <c r="C43" s="191"/>
      <c r="D43" s="192"/>
      <c r="E43" s="192" t="s">
        <v>10</v>
      </c>
      <c r="F43" s="36"/>
      <c r="G43" s="36"/>
      <c r="H43" s="36"/>
      <c r="I43" s="36"/>
      <c r="J43" s="67"/>
      <c r="K43" s="67"/>
      <c r="L43" s="67"/>
      <c r="M43" s="67"/>
      <c r="N43" s="67"/>
      <c r="O43" s="67"/>
      <c r="P43" s="67"/>
    </row>
    <row r="44" spans="1:21" s="42" customFormat="1" x14ac:dyDescent="0.25">
      <c r="A44" s="190" t="s">
        <v>5</v>
      </c>
      <c r="B44" s="190"/>
      <c r="C44" s="191"/>
      <c r="D44" s="192"/>
      <c r="E44" s="192" t="s">
        <v>11</v>
      </c>
      <c r="F44" s="58"/>
      <c r="G44" s="36"/>
      <c r="H44" s="36"/>
      <c r="I44" s="36"/>
      <c r="J44" s="67"/>
      <c r="K44" s="67"/>
      <c r="L44" s="67"/>
      <c r="M44" s="67"/>
      <c r="N44" s="67"/>
      <c r="O44" s="67"/>
      <c r="P44" s="67"/>
      <c r="T44" s="67"/>
    </row>
    <row r="45" spans="1:21" s="42" customFormat="1" x14ac:dyDescent="0.25">
      <c r="A45" s="193" t="s">
        <v>4</v>
      </c>
      <c r="B45" s="190"/>
      <c r="C45" s="191"/>
      <c r="D45" s="192"/>
      <c r="E45" s="192"/>
      <c r="F45" s="58"/>
      <c r="G45" s="36"/>
      <c r="H45" s="36"/>
      <c r="I45" s="36"/>
      <c r="J45" s="67"/>
      <c r="K45" s="67"/>
      <c r="L45" s="67"/>
      <c r="M45" s="67"/>
      <c r="N45" s="67"/>
      <c r="O45" s="67"/>
      <c r="P45" s="67"/>
    </row>
    <row r="46" spans="1:21" s="42" customFormat="1" x14ac:dyDescent="0.25">
      <c r="A46" s="194" t="s">
        <v>12</v>
      </c>
      <c r="B46" s="195"/>
      <c r="C46" s="191"/>
      <c r="D46" s="192"/>
      <c r="E46" s="192"/>
      <c r="F46" s="192" t="s">
        <v>7</v>
      </c>
      <c r="G46" s="36"/>
      <c r="H46" s="36"/>
      <c r="I46" s="36"/>
      <c r="J46" s="67"/>
      <c r="K46" s="67"/>
      <c r="L46" s="67"/>
      <c r="M46" s="67"/>
      <c r="N46" s="67"/>
      <c r="O46" s="67"/>
      <c r="P46" s="67"/>
    </row>
    <row r="47" spans="1:21" s="42" customFormat="1" x14ac:dyDescent="0.25">
      <c r="A47" s="193" t="s">
        <v>14</v>
      </c>
      <c r="B47" s="190"/>
      <c r="C47" s="191"/>
      <c r="D47" s="192"/>
      <c r="E47" s="192"/>
      <c r="F47" s="192" t="s">
        <v>27</v>
      </c>
      <c r="G47" s="36"/>
      <c r="H47" s="36"/>
      <c r="I47" s="36"/>
      <c r="J47" s="67"/>
      <c r="K47" s="67"/>
      <c r="L47" s="67"/>
      <c r="M47" s="67"/>
      <c r="N47" s="67"/>
      <c r="O47" s="67"/>
      <c r="P47" s="67"/>
    </row>
    <row r="48" spans="1:21" s="42" customFormat="1" x14ac:dyDescent="0.25">
      <c r="A48" s="193" t="s">
        <v>15</v>
      </c>
      <c r="B48" s="190"/>
      <c r="C48" s="191"/>
      <c r="D48" s="192"/>
      <c r="E48" s="192"/>
      <c r="F48" s="192" t="s">
        <v>26</v>
      </c>
      <c r="G48" s="36"/>
      <c r="H48" s="36"/>
      <c r="I48" s="36"/>
      <c r="J48" s="67"/>
      <c r="K48" s="67"/>
      <c r="L48" s="67"/>
      <c r="M48" s="67"/>
      <c r="N48" s="67"/>
      <c r="O48" s="67"/>
      <c r="P48" s="67"/>
    </row>
    <row r="49" spans="1:20" s="42" customFormat="1" x14ac:dyDescent="0.25">
      <c r="A49" s="193" t="s">
        <v>2</v>
      </c>
      <c r="B49" s="190"/>
      <c r="C49" s="191"/>
      <c r="D49" s="192"/>
      <c r="E49" s="192"/>
      <c r="F49" s="58"/>
      <c r="G49" s="36"/>
      <c r="H49" s="36"/>
      <c r="I49" s="36"/>
      <c r="J49" s="67"/>
      <c r="K49" s="67"/>
      <c r="L49" s="67"/>
      <c r="M49" s="67"/>
      <c r="N49" s="67"/>
      <c r="O49" s="67"/>
      <c r="P49" s="67"/>
    </row>
    <row r="50" spans="1:20" s="42" customFormat="1" x14ac:dyDescent="0.25">
      <c r="A50" s="193" t="s">
        <v>29</v>
      </c>
      <c r="B50" s="190"/>
      <c r="C50" s="191"/>
      <c r="D50" s="192"/>
      <c r="E50" s="192"/>
      <c r="F50" s="36"/>
      <c r="G50" s="36"/>
      <c r="H50" s="36"/>
      <c r="I50" s="36"/>
      <c r="J50" s="67"/>
      <c r="K50" s="67"/>
      <c r="L50" s="67"/>
      <c r="M50" s="67"/>
      <c r="N50" s="67"/>
      <c r="O50" s="67"/>
      <c r="P50" s="67"/>
    </row>
    <row r="51" spans="1:20" s="42" customFormat="1" x14ac:dyDescent="0.25">
      <c r="A51" s="196" t="s">
        <v>16</v>
      </c>
      <c r="B51" s="190"/>
      <c r="C51" s="191"/>
      <c r="D51" s="192"/>
      <c r="E51" s="192"/>
      <c r="F51" s="36"/>
      <c r="G51" s="36"/>
      <c r="H51" s="36"/>
      <c r="I51" s="36"/>
      <c r="J51" s="67"/>
      <c r="K51" s="67"/>
      <c r="L51" s="67"/>
      <c r="M51" s="67"/>
      <c r="N51" s="67"/>
      <c r="O51" s="67"/>
      <c r="P51" s="67"/>
    </row>
    <row r="52" spans="1:20" s="42" customFormat="1" x14ac:dyDescent="0.25">
      <c r="A52" s="193" t="s">
        <v>13</v>
      </c>
      <c r="B52" s="190"/>
      <c r="C52" s="191"/>
      <c r="D52" s="192"/>
      <c r="E52" s="192"/>
      <c r="F52" s="58"/>
      <c r="G52" s="36"/>
      <c r="H52" s="36"/>
      <c r="I52" s="36"/>
      <c r="J52" s="67"/>
      <c r="K52" s="67"/>
      <c r="L52" s="67"/>
      <c r="M52" s="67"/>
      <c r="N52" s="67"/>
      <c r="O52" s="67"/>
      <c r="P52" s="67"/>
      <c r="R52" s="67"/>
      <c r="S52" s="67"/>
      <c r="T52" s="67"/>
    </row>
    <row r="53" spans="1:20" s="42" customFormat="1" x14ac:dyDescent="0.25">
      <c r="A53" s="193" t="s">
        <v>30</v>
      </c>
      <c r="B53" s="190"/>
      <c r="C53" s="191"/>
      <c r="D53" s="192"/>
      <c r="E53" s="192"/>
      <c r="F53" s="58"/>
      <c r="G53" s="36"/>
      <c r="H53" s="36"/>
      <c r="I53" s="36"/>
      <c r="J53" s="67"/>
      <c r="K53" s="67"/>
      <c r="L53" s="67"/>
      <c r="M53" s="67"/>
      <c r="N53" s="67"/>
      <c r="O53" s="67"/>
      <c r="P53" s="67"/>
      <c r="R53" s="67"/>
      <c r="S53" s="67"/>
      <c r="T53" s="67"/>
    </row>
    <row r="54" spans="1:20" s="42" customFormat="1" x14ac:dyDescent="0.25">
      <c r="A54" s="193" t="s">
        <v>31</v>
      </c>
      <c r="B54" s="197"/>
      <c r="C54" s="191"/>
      <c r="D54" s="192"/>
      <c r="E54" s="192"/>
      <c r="F54" s="58"/>
      <c r="G54" s="36"/>
      <c r="H54" s="36"/>
      <c r="I54" s="36"/>
      <c r="J54" s="67"/>
      <c r="K54" s="67"/>
      <c r="L54" s="67"/>
      <c r="M54" s="67"/>
      <c r="N54" s="67"/>
      <c r="O54" s="67"/>
      <c r="P54" s="67"/>
      <c r="R54" s="67"/>
      <c r="S54" s="67"/>
      <c r="T54" s="67"/>
    </row>
    <row r="55" spans="1:20" s="42" customFormat="1" x14ac:dyDescent="0.25">
      <c r="A55" s="193" t="s">
        <v>32</v>
      </c>
      <c r="B55" s="190"/>
      <c r="C55" s="191"/>
      <c r="D55" s="192"/>
      <c r="E55" s="192"/>
      <c r="F55" s="58"/>
      <c r="G55" s="36"/>
      <c r="H55" s="36"/>
      <c r="I55" s="36"/>
      <c r="J55" s="67"/>
      <c r="K55" s="67"/>
      <c r="L55" s="67"/>
      <c r="M55" s="67"/>
      <c r="N55" s="67"/>
      <c r="O55" s="67"/>
      <c r="P55" s="67"/>
      <c r="R55" s="67"/>
      <c r="S55" s="67"/>
      <c r="T55" s="67"/>
    </row>
    <row r="56" spans="1:20" s="42" customFormat="1" x14ac:dyDescent="0.25">
      <c r="A56" s="193" t="s">
        <v>33</v>
      </c>
      <c r="B56" s="195"/>
      <c r="C56" s="191"/>
      <c r="D56" s="192"/>
      <c r="E56" s="192"/>
      <c r="F56" s="36"/>
      <c r="G56" s="36"/>
      <c r="H56" s="36"/>
      <c r="I56" s="36"/>
      <c r="J56" s="67"/>
      <c r="K56" s="67"/>
      <c r="L56" s="67"/>
      <c r="M56" s="67"/>
      <c r="N56" s="67"/>
      <c r="O56" s="67"/>
      <c r="P56" s="67"/>
      <c r="R56" s="67"/>
      <c r="S56" s="67"/>
      <c r="T56" s="67"/>
    </row>
    <row r="57" spans="1:20" s="42" customFormat="1" x14ac:dyDescent="0.25">
      <c r="A57" s="193" t="s">
        <v>34</v>
      </c>
      <c r="B57" s="190"/>
      <c r="C57" s="191"/>
      <c r="D57" s="192"/>
      <c r="E57" s="192"/>
      <c r="F57" s="36"/>
      <c r="G57" s="36"/>
      <c r="H57" s="36"/>
      <c r="I57" s="36"/>
      <c r="J57" s="67"/>
      <c r="K57" s="67"/>
      <c r="L57" s="67"/>
      <c r="M57" s="67"/>
      <c r="N57" s="67"/>
      <c r="O57" s="67"/>
      <c r="P57" s="67"/>
      <c r="R57" s="67"/>
      <c r="S57" s="67"/>
      <c r="T57" s="67"/>
    </row>
    <row r="58" spans="1:20" s="42" customFormat="1" x14ac:dyDescent="0.25">
      <c r="A58" s="196"/>
      <c r="B58" s="190"/>
      <c r="C58" s="191"/>
      <c r="D58" s="192"/>
      <c r="E58" s="192"/>
      <c r="F58" s="36"/>
      <c r="G58" s="36"/>
      <c r="H58" s="36"/>
      <c r="I58" s="36"/>
      <c r="J58" s="67"/>
      <c r="K58" s="67"/>
      <c r="L58" s="67"/>
      <c r="M58" s="67"/>
      <c r="N58" s="67"/>
      <c r="O58" s="67"/>
      <c r="P58" s="67"/>
      <c r="R58" s="67"/>
      <c r="S58" s="67"/>
      <c r="T58" s="14"/>
    </row>
    <row r="59" spans="1:20" s="42" customFormat="1" x14ac:dyDescent="0.25">
      <c r="A59" s="198" t="s">
        <v>4</v>
      </c>
      <c r="B59" s="190"/>
      <c r="C59" s="191"/>
      <c r="D59" s="192"/>
      <c r="E59" s="192"/>
      <c r="F59" s="36"/>
      <c r="G59" s="36"/>
      <c r="H59" s="36"/>
      <c r="I59" s="36"/>
      <c r="J59" s="67"/>
      <c r="K59" s="67"/>
      <c r="L59" s="67"/>
      <c r="M59" s="67"/>
      <c r="N59" s="67"/>
      <c r="O59" s="67"/>
      <c r="P59" s="67"/>
      <c r="R59" s="67"/>
      <c r="S59" s="67"/>
      <c r="T59" s="14"/>
    </row>
    <row r="60" spans="1:20" s="42" customFormat="1" x14ac:dyDescent="0.25">
      <c r="A60" s="199" t="s">
        <v>16</v>
      </c>
      <c r="B60" s="190"/>
      <c r="C60" s="191"/>
      <c r="D60" s="192"/>
      <c r="E60" s="192"/>
      <c r="F60" s="36"/>
      <c r="G60" s="36"/>
      <c r="H60" s="36"/>
      <c r="I60" s="36"/>
      <c r="J60" s="67"/>
      <c r="K60" s="67"/>
      <c r="L60" s="67"/>
      <c r="M60" s="67"/>
      <c r="N60" s="67"/>
      <c r="O60" s="67"/>
      <c r="P60" s="67"/>
      <c r="R60" s="67"/>
      <c r="S60" s="67"/>
      <c r="T60" s="14"/>
    </row>
    <row r="61" spans="1:20" s="42" customFormat="1" x14ac:dyDescent="0.25">
      <c r="A61" s="193" t="s">
        <v>4</v>
      </c>
      <c r="B61" s="190"/>
      <c r="C61" s="191"/>
      <c r="D61" s="192"/>
      <c r="E61" s="192"/>
      <c r="F61" s="36"/>
      <c r="G61" s="36"/>
      <c r="H61" s="36"/>
      <c r="I61" s="36"/>
      <c r="J61" s="67"/>
      <c r="K61" s="67"/>
      <c r="L61" s="67"/>
      <c r="M61" s="67"/>
      <c r="N61" s="67"/>
      <c r="O61" s="67"/>
      <c r="P61" s="67"/>
      <c r="R61" s="67"/>
      <c r="S61" s="67"/>
      <c r="T61" s="14"/>
    </row>
    <row r="62" spans="1:20" s="42" customFormat="1" x14ac:dyDescent="0.25">
      <c r="A62" s="194" t="s">
        <v>18</v>
      </c>
      <c r="B62" s="190"/>
      <c r="C62" s="191"/>
      <c r="D62" s="192"/>
      <c r="E62" s="192"/>
      <c r="F62" s="36"/>
      <c r="G62" s="36"/>
      <c r="H62" s="36"/>
      <c r="I62" s="36"/>
      <c r="J62" s="67"/>
      <c r="K62" s="67"/>
      <c r="L62" s="67"/>
      <c r="M62" s="67"/>
      <c r="N62" s="67"/>
      <c r="O62" s="67"/>
      <c r="P62" s="67"/>
      <c r="R62" s="67"/>
      <c r="S62" s="67"/>
      <c r="T62" s="14"/>
    </row>
    <row r="63" spans="1:20" s="42" customFormat="1" x14ac:dyDescent="0.25">
      <c r="A63" s="193" t="s">
        <v>19</v>
      </c>
      <c r="B63" s="190"/>
      <c r="C63" s="191"/>
      <c r="D63" s="192"/>
      <c r="E63" s="192"/>
      <c r="F63" s="36"/>
      <c r="G63" s="36"/>
      <c r="H63" s="36"/>
      <c r="I63" s="36"/>
      <c r="J63" s="67"/>
      <c r="K63" s="67"/>
      <c r="L63" s="67"/>
      <c r="M63" s="67"/>
      <c r="N63" s="67"/>
      <c r="O63" s="67"/>
      <c r="P63" s="67"/>
      <c r="R63" s="67"/>
      <c r="S63" s="67"/>
      <c r="T63" s="14"/>
    </row>
    <row r="64" spans="1:20" s="42" customFormat="1" x14ac:dyDescent="0.25">
      <c r="A64" s="193" t="s">
        <v>20</v>
      </c>
      <c r="B64" s="190"/>
      <c r="C64" s="191"/>
      <c r="D64" s="192"/>
      <c r="E64" s="192"/>
      <c r="F64" s="36"/>
      <c r="G64" s="36"/>
      <c r="H64" s="36"/>
      <c r="I64" s="36"/>
      <c r="J64" s="67"/>
      <c r="K64" s="67"/>
      <c r="L64" s="67"/>
      <c r="M64" s="67"/>
      <c r="N64" s="67"/>
      <c r="O64" s="67"/>
      <c r="P64" s="67"/>
      <c r="R64" s="67"/>
      <c r="S64" s="67"/>
      <c r="T64" s="14"/>
    </row>
    <row r="65" spans="1:20" s="42" customFormat="1" x14ac:dyDescent="0.25">
      <c r="A65" s="193" t="s">
        <v>35</v>
      </c>
      <c r="B65" s="200"/>
      <c r="C65" s="191"/>
      <c r="D65" s="192"/>
      <c r="E65" s="192"/>
      <c r="F65" s="36"/>
      <c r="G65" s="36"/>
      <c r="H65" s="36"/>
      <c r="I65" s="36"/>
      <c r="J65" s="67"/>
      <c r="K65" s="67"/>
      <c r="L65" s="67"/>
      <c r="M65" s="67"/>
      <c r="N65" s="67"/>
      <c r="O65" s="67"/>
      <c r="P65" s="67"/>
      <c r="R65" s="67"/>
      <c r="S65" s="67"/>
      <c r="T65" s="67"/>
    </row>
    <row r="66" spans="1:20" s="42" customFormat="1" x14ac:dyDescent="0.25">
      <c r="A66" s="193" t="s">
        <v>21</v>
      </c>
      <c r="B66" s="190"/>
      <c r="C66" s="191"/>
      <c r="D66" s="192"/>
      <c r="E66" s="192"/>
      <c r="F66" s="36"/>
      <c r="G66" s="36"/>
      <c r="H66" s="36"/>
      <c r="I66" s="36"/>
      <c r="J66" s="67"/>
      <c r="K66" s="67"/>
      <c r="L66" s="67"/>
      <c r="M66" s="67"/>
      <c r="N66" s="67"/>
      <c r="O66" s="67"/>
      <c r="P66" s="67"/>
      <c r="R66" s="67"/>
      <c r="S66" s="67"/>
      <c r="T66" s="67"/>
    </row>
    <row r="67" spans="1:20" s="42" customFormat="1" x14ac:dyDescent="0.25">
      <c r="A67" s="193" t="s">
        <v>22</v>
      </c>
      <c r="B67" s="190"/>
      <c r="C67" s="191"/>
      <c r="D67" s="192"/>
      <c r="E67" s="192"/>
      <c r="F67" s="36"/>
      <c r="G67" s="36"/>
      <c r="H67" s="36"/>
      <c r="I67" s="36"/>
      <c r="J67" s="67"/>
      <c r="K67" s="67"/>
      <c r="L67" s="67"/>
      <c r="M67" s="67"/>
      <c r="N67" s="67"/>
      <c r="O67" s="67"/>
      <c r="P67" s="67"/>
      <c r="R67" s="67"/>
      <c r="S67" s="67"/>
      <c r="T67" s="67"/>
    </row>
    <row r="68" spans="1:20" s="42" customFormat="1" x14ac:dyDescent="0.25">
      <c r="A68" s="193" t="s">
        <v>23</v>
      </c>
      <c r="B68" s="190"/>
      <c r="C68" s="191"/>
      <c r="D68" s="192"/>
      <c r="E68" s="192"/>
      <c r="F68" s="36"/>
      <c r="G68" s="36"/>
      <c r="H68" s="36"/>
      <c r="I68" s="36"/>
      <c r="J68" s="67"/>
      <c r="K68" s="67"/>
      <c r="L68" s="67"/>
      <c r="M68" s="67"/>
      <c r="N68" s="67"/>
      <c r="O68" s="67"/>
      <c r="P68" s="67"/>
      <c r="R68" s="67"/>
      <c r="S68" s="67"/>
      <c r="T68" s="67"/>
    </row>
    <row r="69" spans="1:20" s="42" customFormat="1" x14ac:dyDescent="0.25">
      <c r="A69" s="193" t="s">
        <v>24</v>
      </c>
      <c r="B69" s="190"/>
      <c r="C69" s="191"/>
      <c r="D69" s="192"/>
      <c r="E69" s="192"/>
      <c r="F69" s="36"/>
      <c r="G69" s="36"/>
      <c r="H69" s="36"/>
      <c r="I69" s="36"/>
      <c r="J69" s="67"/>
      <c r="K69" s="67"/>
      <c r="L69" s="67"/>
      <c r="M69" s="67"/>
      <c r="N69" s="67"/>
      <c r="O69" s="67"/>
      <c r="P69" s="67"/>
      <c r="R69" s="67"/>
      <c r="S69" s="67"/>
      <c r="T69" s="67"/>
    </row>
    <row r="70" spans="1:20" s="42" customFormat="1" x14ac:dyDescent="0.25">
      <c r="A70" s="193" t="s">
        <v>25</v>
      </c>
      <c r="B70" s="190"/>
      <c r="C70" s="191"/>
      <c r="D70" s="192"/>
      <c r="E70" s="192"/>
      <c r="F70" s="36"/>
      <c r="G70" s="36"/>
      <c r="H70" s="36"/>
      <c r="I70" s="36"/>
      <c r="J70" s="67"/>
      <c r="K70" s="67"/>
      <c r="L70" s="67"/>
      <c r="M70" s="67"/>
      <c r="N70" s="67"/>
      <c r="O70" s="67"/>
      <c r="P70" s="67"/>
      <c r="R70" s="67"/>
      <c r="S70" s="67"/>
      <c r="T70" s="67"/>
    </row>
    <row r="71" spans="1:20" s="42" customFormat="1" x14ac:dyDescent="0.25">
      <c r="A71" s="193" t="s">
        <v>3</v>
      </c>
      <c r="B71" s="195"/>
      <c r="C71" s="191"/>
      <c r="D71" s="192"/>
      <c r="E71" s="192"/>
      <c r="F71" s="36"/>
      <c r="G71" s="36"/>
      <c r="H71" s="36"/>
      <c r="I71" s="36"/>
      <c r="J71" s="67"/>
      <c r="K71" s="67"/>
      <c r="L71" s="67"/>
      <c r="M71" s="67"/>
      <c r="N71" s="67"/>
      <c r="O71" s="67"/>
      <c r="P71" s="67"/>
      <c r="R71" s="67"/>
      <c r="S71" s="67"/>
      <c r="T71" s="67"/>
    </row>
    <row r="72" spans="1:20" s="42" customFormat="1" x14ac:dyDescent="0.25">
      <c r="A72" s="201" t="s">
        <v>4</v>
      </c>
      <c r="B72" s="191"/>
      <c r="C72" s="191"/>
      <c r="D72" s="192"/>
      <c r="E72" s="192"/>
      <c r="F72" s="36"/>
      <c r="G72" s="36"/>
      <c r="H72" s="36"/>
      <c r="I72" s="36"/>
      <c r="J72" s="67"/>
      <c r="K72" s="67"/>
      <c r="L72" s="67"/>
      <c r="M72" s="67"/>
      <c r="N72" s="67"/>
      <c r="O72" s="67"/>
      <c r="P72" s="67"/>
    </row>
    <row r="73" spans="1:20" s="42" customFormat="1" x14ac:dyDescent="0.25">
      <c r="A73" s="193" t="s">
        <v>36</v>
      </c>
      <c r="B73" s="191"/>
      <c r="C73" s="191"/>
      <c r="D73" s="192"/>
      <c r="E73" s="192"/>
      <c r="F73" s="36"/>
      <c r="G73" s="36"/>
      <c r="H73" s="36"/>
      <c r="I73" s="36"/>
      <c r="J73" s="67"/>
      <c r="K73" s="67"/>
      <c r="L73" s="67"/>
      <c r="M73" s="67"/>
      <c r="N73" s="67"/>
      <c r="O73" s="67"/>
      <c r="P73" s="67"/>
    </row>
    <row r="74" spans="1:20" s="42" customFormat="1" x14ac:dyDescent="0.25">
      <c r="A74" s="193" t="s">
        <v>37</v>
      </c>
      <c r="B74" s="191"/>
      <c r="C74" s="191"/>
      <c r="D74" s="192"/>
      <c r="E74" s="192"/>
      <c r="F74" s="36"/>
      <c r="G74" s="36"/>
      <c r="H74" s="36"/>
      <c r="I74" s="36"/>
      <c r="J74" s="67"/>
      <c r="K74" s="67"/>
      <c r="L74" s="67"/>
      <c r="M74" s="67"/>
      <c r="N74" s="67"/>
      <c r="O74" s="67"/>
      <c r="P74" s="67"/>
    </row>
    <row r="75" spans="1:20" s="42" customFormat="1" x14ac:dyDescent="0.25">
      <c r="A75" s="193" t="s">
        <v>17</v>
      </c>
      <c r="B75" s="191"/>
      <c r="C75" s="191"/>
      <c r="D75" s="192"/>
      <c r="E75" s="192"/>
      <c r="F75" s="36"/>
      <c r="G75" s="36"/>
      <c r="H75" s="36"/>
      <c r="I75" s="36"/>
      <c r="J75" s="67"/>
      <c r="K75" s="67"/>
      <c r="L75" s="67"/>
      <c r="M75" s="67"/>
      <c r="N75" s="67"/>
      <c r="O75" s="67"/>
      <c r="P75" s="67"/>
    </row>
    <row r="76" spans="1:20" s="42" customFormat="1" x14ac:dyDescent="0.25">
      <c r="A76" s="193" t="s">
        <v>38</v>
      </c>
      <c r="B76" s="191"/>
      <c r="C76" s="191"/>
      <c r="D76" s="192"/>
      <c r="E76" s="192"/>
      <c r="F76" s="36"/>
      <c r="G76" s="36"/>
      <c r="H76" s="36"/>
      <c r="I76" s="36"/>
      <c r="J76" s="67"/>
      <c r="K76" s="67"/>
      <c r="L76" s="67"/>
      <c r="M76" s="67"/>
      <c r="N76" s="67"/>
      <c r="O76" s="67"/>
      <c r="P76" s="67"/>
    </row>
    <row r="77" spans="1:20" s="42" customFormat="1" x14ac:dyDescent="0.25">
      <c r="A77" s="193" t="s">
        <v>3</v>
      </c>
      <c r="B77" s="191"/>
      <c r="C77" s="191"/>
      <c r="D77" s="192"/>
      <c r="E77" s="192"/>
      <c r="F77" s="36"/>
      <c r="G77" s="36"/>
      <c r="H77" s="36"/>
      <c r="I77" s="36"/>
      <c r="J77" s="67"/>
      <c r="K77" s="67"/>
      <c r="L77" s="67"/>
      <c r="M77" s="67"/>
      <c r="N77" s="67"/>
      <c r="O77" s="67"/>
      <c r="P77" s="67"/>
    </row>
    <row r="78" spans="1:20" s="42" customFormat="1" x14ac:dyDescent="0.25">
      <c r="A78" s="202"/>
      <c r="B78" s="202"/>
      <c r="C78" s="202"/>
      <c r="D78" s="203"/>
      <c r="E78" s="203"/>
      <c r="F78" s="67"/>
      <c r="G78" s="67"/>
      <c r="H78" s="67"/>
      <c r="I78" s="67"/>
      <c r="J78" s="67"/>
      <c r="K78" s="67"/>
      <c r="L78" s="67"/>
      <c r="M78" s="67"/>
      <c r="N78" s="67"/>
      <c r="O78" s="67"/>
      <c r="P78" s="67"/>
    </row>
    <row r="79" spans="1:20" s="42" customFormat="1" x14ac:dyDescent="0.25">
      <c r="A79" s="202"/>
      <c r="B79" s="202"/>
      <c r="C79" s="202"/>
      <c r="D79" s="203"/>
      <c r="E79" s="203"/>
      <c r="F79" s="67"/>
      <c r="G79" s="67"/>
      <c r="H79" s="67"/>
      <c r="I79" s="67"/>
      <c r="J79" s="67"/>
      <c r="K79" s="67"/>
      <c r="L79" s="67"/>
      <c r="M79" s="67"/>
      <c r="N79" s="67"/>
      <c r="O79" s="67"/>
      <c r="P79" s="67"/>
    </row>
    <row r="80" spans="1:20" s="42" customFormat="1" x14ac:dyDescent="0.25">
      <c r="A80" s="202"/>
      <c r="B80" s="202"/>
      <c r="C80" s="202"/>
      <c r="D80" s="203"/>
      <c r="E80" s="203"/>
      <c r="F80" s="67"/>
      <c r="G80" s="67"/>
      <c r="H80" s="67"/>
    </row>
    <row r="81" spans="1:21" s="42" customFormat="1" x14ac:dyDescent="0.25">
      <c r="A81" s="202"/>
      <c r="B81" s="202"/>
      <c r="C81" s="202"/>
      <c r="D81" s="203"/>
      <c r="E81" s="203"/>
      <c r="F81" s="67"/>
      <c r="G81" s="67"/>
      <c r="H81" s="67"/>
    </row>
    <row r="82" spans="1:21" s="42" customFormat="1" x14ac:dyDescent="0.25">
      <c r="A82" s="202"/>
      <c r="B82" s="202"/>
      <c r="C82" s="202"/>
      <c r="D82" s="203"/>
      <c r="E82" s="203"/>
      <c r="F82" s="67"/>
      <c r="G82" s="67"/>
      <c r="H82" s="67"/>
    </row>
    <row r="83" spans="1:21" s="42" customFormat="1" x14ac:dyDescent="0.25">
      <c r="A83" s="202"/>
      <c r="B83" s="202"/>
      <c r="C83" s="202"/>
      <c r="D83" s="203"/>
      <c r="E83" s="203"/>
      <c r="F83" s="67"/>
      <c r="G83" s="67"/>
      <c r="H83" s="67"/>
    </row>
    <row r="84" spans="1:21" s="42" customFormat="1" x14ac:dyDescent="0.25">
      <c r="A84" s="202"/>
      <c r="B84" s="202"/>
      <c r="C84" s="202"/>
      <c r="D84" s="203"/>
      <c r="E84" s="203"/>
      <c r="F84" s="67"/>
      <c r="G84" s="67"/>
      <c r="H84" s="67"/>
    </row>
    <row r="85" spans="1:21" s="42" customFormat="1" x14ac:dyDescent="0.25">
      <c r="A85" s="202"/>
      <c r="B85" s="202"/>
      <c r="C85" s="202"/>
      <c r="D85" s="203"/>
      <c r="E85" s="203"/>
      <c r="F85" s="67"/>
      <c r="G85" s="67"/>
      <c r="H85" s="67"/>
      <c r="L85" s="43"/>
      <c r="M85" s="43"/>
      <c r="N85" s="43"/>
      <c r="O85" s="43"/>
      <c r="P85" s="43"/>
      <c r="R85" s="43"/>
      <c r="S85" s="43"/>
      <c r="T85" s="43"/>
      <c r="U85" s="43"/>
    </row>
    <row r="86" spans="1:21" s="42" customFormat="1" x14ac:dyDescent="0.25">
      <c r="A86" s="202"/>
      <c r="B86" s="202"/>
      <c r="C86" s="202"/>
      <c r="D86" s="203"/>
      <c r="E86" s="203"/>
      <c r="F86" s="67"/>
      <c r="G86" s="67"/>
      <c r="H86" s="67"/>
      <c r="L86" s="43"/>
      <c r="M86" s="43"/>
      <c r="N86" s="43"/>
      <c r="O86" s="43"/>
      <c r="P86" s="43"/>
      <c r="R86" s="43"/>
      <c r="S86" s="43"/>
      <c r="T86" s="43"/>
      <c r="U86" s="43"/>
    </row>
    <row r="87" spans="1:21" s="42" customFormat="1" x14ac:dyDescent="0.25">
      <c r="A87" s="202"/>
      <c r="B87" s="202"/>
      <c r="C87" s="202"/>
      <c r="D87" s="203"/>
      <c r="E87" s="203"/>
      <c r="F87" s="67"/>
      <c r="G87" s="67"/>
      <c r="H87" s="67"/>
      <c r="L87" s="43"/>
      <c r="M87" s="43"/>
      <c r="N87" s="43"/>
      <c r="O87" s="43"/>
      <c r="P87" s="43"/>
      <c r="R87" s="43"/>
      <c r="S87" s="43"/>
      <c r="T87" s="43"/>
      <c r="U87" s="43"/>
    </row>
    <row r="88" spans="1:21" s="42" customFormat="1" x14ac:dyDescent="0.25">
      <c r="A88" s="202"/>
      <c r="B88" s="202"/>
      <c r="C88" s="202"/>
      <c r="D88" s="203"/>
      <c r="E88" s="203"/>
      <c r="F88" s="67"/>
      <c r="G88" s="67"/>
      <c r="H88" s="67"/>
      <c r="L88" s="43"/>
      <c r="M88" s="43"/>
      <c r="N88" s="43"/>
      <c r="O88" s="43"/>
      <c r="P88" s="43"/>
      <c r="R88" s="43"/>
      <c r="S88" s="43"/>
      <c r="T88" s="43"/>
      <c r="U88" s="43"/>
    </row>
    <row r="89" spans="1:21" s="42" customFormat="1" x14ac:dyDescent="0.25">
      <c r="A89" s="202"/>
      <c r="B89" s="202"/>
      <c r="C89" s="202"/>
      <c r="D89" s="203"/>
      <c r="E89" s="203"/>
      <c r="F89" s="67"/>
      <c r="G89" s="67"/>
      <c r="H89" s="67"/>
      <c r="I89" s="67"/>
      <c r="J89" s="67"/>
      <c r="K89" s="67"/>
      <c r="L89" s="204"/>
      <c r="M89" s="204"/>
      <c r="N89" s="204"/>
      <c r="O89" s="204"/>
      <c r="P89" s="204"/>
      <c r="R89" s="43"/>
      <c r="S89" s="43"/>
      <c r="T89" s="43"/>
      <c r="U89" s="43"/>
    </row>
    <row r="90" spans="1:21" s="42" customFormat="1" x14ac:dyDescent="0.25">
      <c r="A90" s="202"/>
      <c r="B90" s="202"/>
      <c r="C90" s="202"/>
      <c r="D90" s="203"/>
      <c r="E90" s="203"/>
      <c r="F90" s="67"/>
      <c r="G90" s="67"/>
      <c r="H90" s="67"/>
      <c r="I90" s="67"/>
      <c r="J90" s="67"/>
      <c r="K90" s="67"/>
      <c r="L90" s="204"/>
      <c r="M90" s="204"/>
      <c r="N90" s="204"/>
      <c r="O90" s="204"/>
      <c r="P90" s="204"/>
      <c r="R90" s="43"/>
      <c r="S90" s="43"/>
      <c r="T90" s="43"/>
      <c r="U90" s="43"/>
    </row>
    <row r="91" spans="1:21" s="42" customFormat="1" x14ac:dyDescent="0.25">
      <c r="A91" s="202"/>
      <c r="B91" s="202"/>
      <c r="C91" s="202"/>
      <c r="D91" s="203"/>
      <c r="E91" s="203"/>
      <c r="F91" s="67"/>
      <c r="G91" s="67"/>
      <c r="H91" s="67"/>
      <c r="I91" s="67"/>
      <c r="J91" s="67"/>
      <c r="K91" s="67"/>
      <c r="L91" s="204"/>
      <c r="M91" s="204"/>
      <c r="N91" s="204"/>
      <c r="O91" s="204"/>
      <c r="P91" s="204"/>
      <c r="R91" s="43"/>
      <c r="S91" s="43"/>
      <c r="T91" s="43"/>
      <c r="U91" s="43"/>
    </row>
    <row r="92" spans="1:21" s="42" customFormat="1" x14ac:dyDescent="0.25">
      <c r="A92" s="202"/>
      <c r="B92" s="202"/>
      <c r="C92" s="202"/>
      <c r="D92" s="203"/>
      <c r="E92" s="203"/>
      <c r="F92" s="67"/>
      <c r="G92" s="67"/>
      <c r="H92" s="67"/>
      <c r="I92" s="67"/>
      <c r="J92" s="67"/>
      <c r="K92" s="67"/>
      <c r="L92" s="204"/>
      <c r="M92" s="204"/>
      <c r="N92" s="204"/>
      <c r="O92" s="204"/>
      <c r="P92" s="204"/>
      <c r="R92" s="43"/>
      <c r="S92" s="43"/>
      <c r="T92" s="43"/>
      <c r="U92" s="43"/>
    </row>
    <row r="93" spans="1:21" s="42" customFormat="1" x14ac:dyDescent="0.25">
      <c r="A93" s="202"/>
      <c r="B93" s="202"/>
      <c r="C93" s="202"/>
      <c r="D93" s="203"/>
      <c r="E93" s="203"/>
      <c r="F93" s="67"/>
      <c r="G93" s="67"/>
      <c r="H93" s="67"/>
      <c r="I93" s="67"/>
      <c r="J93" s="67"/>
      <c r="K93" s="67"/>
      <c r="L93" s="204"/>
      <c r="M93" s="204"/>
      <c r="N93" s="204"/>
      <c r="O93" s="204"/>
      <c r="P93" s="204"/>
      <c r="R93" s="43"/>
      <c r="S93" s="43"/>
      <c r="T93" s="43"/>
      <c r="U93" s="43"/>
    </row>
    <row r="94" spans="1:21" s="42" customFormat="1" x14ac:dyDescent="0.25">
      <c r="A94" s="202"/>
      <c r="B94" s="202"/>
      <c r="C94" s="202"/>
      <c r="D94" s="203"/>
      <c r="E94" s="203"/>
      <c r="F94" s="67"/>
      <c r="G94" s="67"/>
      <c r="H94" s="67"/>
      <c r="I94" s="67"/>
      <c r="J94" s="67"/>
      <c r="K94" s="67"/>
      <c r="L94" s="204"/>
      <c r="M94" s="204"/>
      <c r="N94" s="204"/>
      <c r="O94" s="204"/>
      <c r="P94" s="204"/>
      <c r="R94" s="43"/>
      <c r="S94" s="43"/>
      <c r="T94" s="43"/>
      <c r="U94" s="43"/>
    </row>
    <row r="95" spans="1:21" s="42" customFormat="1" x14ac:dyDescent="0.25">
      <c r="A95" s="202"/>
      <c r="B95" s="202"/>
      <c r="C95" s="202"/>
      <c r="D95" s="203"/>
      <c r="E95" s="203"/>
      <c r="F95" s="67"/>
      <c r="G95" s="67"/>
      <c r="H95" s="67"/>
      <c r="I95" s="67"/>
      <c r="J95" s="67"/>
      <c r="K95" s="67"/>
      <c r="L95" s="204"/>
      <c r="M95" s="204"/>
      <c r="N95" s="204"/>
      <c r="O95" s="204"/>
      <c r="P95" s="204"/>
      <c r="R95" s="43"/>
      <c r="S95" s="43"/>
      <c r="T95" s="43"/>
      <c r="U95" s="43"/>
    </row>
    <row r="96" spans="1:21" s="42" customFormat="1" x14ac:dyDescent="0.25">
      <c r="A96" s="202"/>
      <c r="B96" s="202"/>
      <c r="C96" s="202"/>
      <c r="D96" s="203"/>
      <c r="E96" s="203"/>
      <c r="F96" s="67"/>
      <c r="G96" s="67"/>
      <c r="H96" s="67"/>
      <c r="I96" s="67"/>
      <c r="J96" s="67"/>
      <c r="K96" s="67"/>
      <c r="L96" s="204"/>
      <c r="M96" s="204"/>
      <c r="N96" s="204"/>
      <c r="O96" s="204"/>
      <c r="P96" s="204"/>
      <c r="R96" s="43"/>
      <c r="S96" s="43"/>
      <c r="T96" s="43"/>
      <c r="U96" s="43"/>
    </row>
    <row r="97" spans="1:21" s="42" customFormat="1" x14ac:dyDescent="0.25">
      <c r="A97" s="202"/>
      <c r="B97" s="202"/>
      <c r="C97" s="202"/>
      <c r="D97" s="203"/>
      <c r="E97" s="203"/>
      <c r="F97" s="204"/>
      <c r="G97" s="204"/>
      <c r="H97" s="204"/>
      <c r="I97" s="204"/>
      <c r="J97" s="204"/>
      <c r="K97" s="204"/>
      <c r="L97" s="204"/>
      <c r="M97" s="204"/>
      <c r="N97" s="204"/>
      <c r="O97" s="204"/>
      <c r="P97" s="204"/>
      <c r="R97" s="43"/>
      <c r="S97" s="43"/>
      <c r="T97" s="43"/>
      <c r="U97" s="43"/>
    </row>
    <row r="98" spans="1:21" s="42" customFormat="1" x14ac:dyDescent="0.25">
      <c r="A98" s="202"/>
      <c r="B98" s="202"/>
      <c r="C98" s="202"/>
      <c r="D98" s="203"/>
      <c r="E98" s="203"/>
      <c r="F98" s="204"/>
      <c r="G98" s="204"/>
      <c r="H98" s="204"/>
      <c r="I98" s="204"/>
      <c r="J98" s="204"/>
      <c r="K98" s="204"/>
      <c r="L98" s="204"/>
      <c r="M98" s="204"/>
      <c r="N98" s="204"/>
      <c r="O98" s="204"/>
      <c r="P98" s="204"/>
      <c r="R98" s="43"/>
      <c r="S98" s="43"/>
      <c r="T98" s="43"/>
      <c r="U98" s="43"/>
    </row>
    <row r="99" spans="1:21" s="204" customFormat="1" x14ac:dyDescent="0.25">
      <c r="A99" s="202"/>
      <c r="B99" s="202"/>
      <c r="C99" s="202"/>
      <c r="D99" s="203"/>
      <c r="E99" s="203"/>
      <c r="Q99" s="42"/>
      <c r="R99" s="43"/>
      <c r="S99" s="43"/>
      <c r="T99" s="43"/>
      <c r="U99" s="43"/>
    </row>
    <row r="100" spans="1:21" s="204" customFormat="1" x14ac:dyDescent="0.25">
      <c r="A100" s="202"/>
      <c r="B100" s="202"/>
      <c r="C100" s="202"/>
      <c r="D100" s="203"/>
      <c r="E100" s="203"/>
      <c r="Q100" s="42"/>
      <c r="R100" s="43"/>
      <c r="S100" s="43"/>
      <c r="T100" s="43"/>
      <c r="U100" s="43"/>
    </row>
    <row r="101" spans="1:21" s="204" customFormat="1" x14ac:dyDescent="0.25">
      <c r="A101" s="202"/>
      <c r="B101" s="202"/>
      <c r="C101" s="202"/>
      <c r="D101" s="203"/>
      <c r="E101" s="203"/>
      <c r="Q101" s="42"/>
      <c r="R101" s="43"/>
      <c r="S101" s="43"/>
      <c r="T101" s="43"/>
      <c r="U101" s="43"/>
    </row>
    <row r="102" spans="1:21" x14ac:dyDescent="0.25">
      <c r="A102" s="202"/>
      <c r="B102" s="202"/>
      <c r="C102" s="202"/>
      <c r="D102" s="203"/>
      <c r="E102" s="203"/>
    </row>
    <row r="103" spans="1:21" x14ac:dyDescent="0.25">
      <c r="A103" s="202"/>
      <c r="B103" s="202"/>
      <c r="C103" s="202"/>
      <c r="D103" s="203"/>
      <c r="E103" s="203"/>
    </row>
    <row r="104" spans="1:21" x14ac:dyDescent="0.25">
      <c r="A104" s="202"/>
      <c r="B104" s="202"/>
      <c r="C104" s="202"/>
      <c r="D104" s="203"/>
      <c r="E104" s="203"/>
    </row>
    <row r="105" spans="1:21" x14ac:dyDescent="0.25">
      <c r="A105" s="202"/>
      <c r="B105" s="202"/>
      <c r="C105" s="202"/>
      <c r="D105" s="203"/>
      <c r="E105" s="203"/>
    </row>
    <row r="106" spans="1:21" x14ac:dyDescent="0.25">
      <c r="A106" s="202"/>
      <c r="B106" s="202"/>
      <c r="C106" s="202"/>
      <c r="D106" s="203"/>
      <c r="E106" s="203"/>
    </row>
    <row r="107" spans="1:21" x14ac:dyDescent="0.25">
      <c r="A107" s="202"/>
      <c r="B107" s="202"/>
      <c r="C107" s="202"/>
      <c r="D107" s="203"/>
      <c r="E107" s="203"/>
    </row>
    <row r="108" spans="1:21" x14ac:dyDescent="0.25">
      <c r="A108" s="202"/>
      <c r="B108" s="202"/>
      <c r="C108" s="202"/>
      <c r="D108" s="203"/>
      <c r="E108" s="203"/>
    </row>
    <row r="109" spans="1:21" x14ac:dyDescent="0.25">
      <c r="A109" s="202"/>
      <c r="B109" s="202"/>
      <c r="C109" s="202"/>
      <c r="D109" s="203"/>
      <c r="E109" s="203"/>
    </row>
    <row r="110" spans="1:21" x14ac:dyDescent="0.25">
      <c r="A110" s="202"/>
      <c r="B110" s="202"/>
      <c r="C110" s="202"/>
      <c r="D110" s="203"/>
      <c r="E110" s="203"/>
    </row>
    <row r="111" spans="1:21" x14ac:dyDescent="0.25">
      <c r="A111" s="202"/>
      <c r="B111" s="202"/>
      <c r="C111" s="202"/>
      <c r="D111" s="203"/>
      <c r="E111" s="203"/>
    </row>
    <row r="112" spans="1:21" x14ac:dyDescent="0.25">
      <c r="A112" s="202"/>
      <c r="B112" s="202"/>
      <c r="C112" s="202"/>
      <c r="D112" s="203"/>
      <c r="E112" s="203"/>
    </row>
    <row r="113" spans="1:17" s="204" customFormat="1" x14ac:dyDescent="0.25">
      <c r="A113" s="202"/>
      <c r="B113" s="202"/>
      <c r="C113" s="202"/>
      <c r="D113" s="203"/>
      <c r="E113" s="203"/>
      <c r="Q113" s="42"/>
    </row>
    <row r="114" spans="1:17" s="204" customFormat="1" x14ac:dyDescent="0.25">
      <c r="A114" s="202"/>
      <c r="B114" s="202"/>
      <c r="C114" s="202"/>
      <c r="D114" s="203"/>
      <c r="E114" s="203"/>
      <c r="Q114" s="42"/>
    </row>
    <row r="115" spans="1:17" s="204" customFormat="1" x14ac:dyDescent="0.25">
      <c r="A115" s="202"/>
      <c r="B115" s="202"/>
      <c r="C115" s="202"/>
      <c r="D115" s="203"/>
      <c r="E115" s="203"/>
      <c r="Q115" s="42"/>
    </row>
  </sheetData>
  <sheetProtection algorithmName="SHA-512" hashValue="lfLGDvotOkiA6klJyoCUUcY9zFvI+pT9+Qygvq2Vu/21ATIeXOTdCtZmUaPIX6oEv29qAerqFmWD2LmgoWS18A==" saltValue="Y7OKv1IXTWd77RIbxnyG4g==" spinCount="100000" sheet="1" selectLockedCells="1"/>
  <protectedRanges>
    <protectedRange sqref="G15:H15 K18 G18 C16:E17" name="Range1"/>
    <protectedRange sqref="J11:K12 M10:N10 G10:K10" name="Range1_2"/>
    <protectedRange sqref="O15 O18" name="Range1_3"/>
    <protectedRange sqref="O14 O17" name="Range1_1_1"/>
    <protectedRange sqref="I22:I23 L22:O24 G22:H24 I24:K24 C29 H28:O30 G28 G30 G25:O27" name="Range1_1"/>
  </protectedRanges>
  <mergeCells count="75">
    <mergeCell ref="J38:M38"/>
    <mergeCell ref="N38:O38"/>
    <mergeCell ref="N34:O34"/>
    <mergeCell ref="J35:M35"/>
    <mergeCell ref="N35:O35"/>
    <mergeCell ref="J36:M36"/>
    <mergeCell ref="N36:O36"/>
    <mergeCell ref="J37:M37"/>
    <mergeCell ref="N37:O37"/>
    <mergeCell ref="C38:F38"/>
    <mergeCell ref="H38:I38"/>
    <mergeCell ref="J31:M31"/>
    <mergeCell ref="N31:O31"/>
    <mergeCell ref="J32:M32"/>
    <mergeCell ref="N32:O32"/>
    <mergeCell ref="J33:M33"/>
    <mergeCell ref="N33:O33"/>
    <mergeCell ref="J34:M34"/>
    <mergeCell ref="C36:F36"/>
    <mergeCell ref="H36:I36"/>
    <mergeCell ref="C37:F37"/>
    <mergeCell ref="H37:I37"/>
    <mergeCell ref="C34:F34"/>
    <mergeCell ref="H34:I34"/>
    <mergeCell ref="C35:F35"/>
    <mergeCell ref="H35:I35"/>
    <mergeCell ref="C32:F32"/>
    <mergeCell ref="H32:I32"/>
    <mergeCell ref="C33:F33"/>
    <mergeCell ref="H33:I33"/>
    <mergeCell ref="E28:K28"/>
    <mergeCell ref="M28:N28"/>
    <mergeCell ref="C29:L29"/>
    <mergeCell ref="M29:N29"/>
    <mergeCell ref="C31:F31"/>
    <mergeCell ref="H31:I31"/>
    <mergeCell ref="E25:K25"/>
    <mergeCell ref="M25:N25"/>
    <mergeCell ref="E26:K26"/>
    <mergeCell ref="M26:N26"/>
    <mergeCell ref="E27:K27"/>
    <mergeCell ref="M27:N27"/>
    <mergeCell ref="G19:O19"/>
    <mergeCell ref="H21:K21"/>
    <mergeCell ref="M21:N21"/>
    <mergeCell ref="E22:K22"/>
    <mergeCell ref="M22:N22"/>
    <mergeCell ref="E24:K24"/>
    <mergeCell ref="M24:N24"/>
    <mergeCell ref="C16:J16"/>
    <mergeCell ref="C17:E17"/>
    <mergeCell ref="M17:N17"/>
    <mergeCell ref="C18:E18"/>
    <mergeCell ref="G18:H18"/>
    <mergeCell ref="I18:J18"/>
    <mergeCell ref="K18:L18"/>
    <mergeCell ref="M18:N18"/>
    <mergeCell ref="C14:E14"/>
    <mergeCell ref="M14:N14"/>
    <mergeCell ref="G15:H15"/>
    <mergeCell ref="I15:J15"/>
    <mergeCell ref="K15:L15"/>
    <mergeCell ref="M15:N15"/>
    <mergeCell ref="G7:I7"/>
    <mergeCell ref="L7:O8"/>
    <mergeCell ref="G8:I8"/>
    <mergeCell ref="C11:J11"/>
    <mergeCell ref="M11:O11"/>
    <mergeCell ref="C13:J13"/>
    <mergeCell ref="H1:O2"/>
    <mergeCell ref="H3:L3"/>
    <mergeCell ref="M3:N3"/>
    <mergeCell ref="G5:I5"/>
    <mergeCell ref="M5:N5"/>
    <mergeCell ref="G6:I6"/>
  </mergeCells>
  <conditionalFormatting sqref="G5">
    <cfRule type="expression" dxfId="311" priority="20">
      <formula>IF(O4="",0,1)</formula>
    </cfRule>
  </conditionalFormatting>
  <conditionalFormatting sqref="G6">
    <cfRule type="expression" dxfId="310" priority="19">
      <formula>IF($O$5="",0,1)</formula>
    </cfRule>
  </conditionalFormatting>
  <conditionalFormatting sqref="G7">
    <cfRule type="expression" dxfId="309" priority="18">
      <formula>IF($G$6="",0,1)</formula>
    </cfRule>
  </conditionalFormatting>
  <conditionalFormatting sqref="G8">
    <cfRule type="expression" dxfId="308" priority="17">
      <formula>IF($G$7="",0,1)</formula>
    </cfRule>
  </conditionalFormatting>
  <conditionalFormatting sqref="O5">
    <cfRule type="expression" dxfId="307" priority="16">
      <formula>IF(G5="",0,1)</formula>
    </cfRule>
  </conditionalFormatting>
  <conditionalFormatting sqref="L7">
    <cfRule type="expression" dxfId="306" priority="15">
      <formula>IF($G$8="",0,1)</formula>
    </cfRule>
  </conditionalFormatting>
  <conditionalFormatting sqref="O4">
    <cfRule type="expression" dxfId="305" priority="14">
      <formula>IF($G$10="-",0,1)</formula>
    </cfRule>
  </conditionalFormatting>
  <conditionalFormatting sqref="O14">
    <cfRule type="expression" dxfId="304" priority="12">
      <formula>IF($M$10="X",1,IF($G$10="x",1,0))</formula>
    </cfRule>
  </conditionalFormatting>
  <conditionalFormatting sqref="O15">
    <cfRule type="expression" dxfId="303" priority="11">
      <formula>IF($O$14="",0,1)</formula>
    </cfRule>
  </conditionalFormatting>
  <conditionalFormatting sqref="O14:O15 G10 M10 O5 L7 G5:G8">
    <cfRule type="expression" dxfId="302" priority="13">
      <formula>IF($I$10="x",1,0)</formula>
    </cfRule>
  </conditionalFormatting>
  <conditionalFormatting sqref="O24:O28">
    <cfRule type="expression" dxfId="301" priority="10">
      <formula>IF($O$22="",0,1)</formula>
    </cfRule>
  </conditionalFormatting>
  <conditionalFormatting sqref="M10">
    <cfRule type="expression" dxfId="300" priority="9">
      <formula>IF($G$10="x",1,0)</formula>
    </cfRule>
  </conditionalFormatting>
  <conditionalFormatting sqref="G10">
    <cfRule type="expression" dxfId="299" priority="8">
      <formula>IF($M$10="x",1,0)</formula>
    </cfRule>
  </conditionalFormatting>
  <conditionalFormatting sqref="G15:H15">
    <cfRule type="expression" dxfId="298" priority="21">
      <formula>IF($G$10="x",IF($I$10="-",IF($M$10="-",1,0)))</formula>
    </cfRule>
  </conditionalFormatting>
  <conditionalFormatting sqref="E24:K28">
    <cfRule type="expression" dxfId="297" priority="7">
      <formula>IF($E$22="",0,1)</formula>
    </cfRule>
  </conditionalFormatting>
  <conditionalFormatting sqref="D24:D28">
    <cfRule type="expression" dxfId="296" priority="6">
      <formula>IF($D$22="",0,1)</formula>
    </cfRule>
  </conditionalFormatting>
  <conditionalFormatting sqref="L24:L28">
    <cfRule type="expression" dxfId="295" priority="5">
      <formula>IF($L$22="",0,1)</formula>
    </cfRule>
  </conditionalFormatting>
  <conditionalFormatting sqref="M24:N28">
    <cfRule type="expression" dxfId="294" priority="4">
      <formula>IF($M$22="",0,1)</formula>
    </cfRule>
  </conditionalFormatting>
  <conditionalFormatting sqref="G10 M10">
    <cfRule type="expression" dxfId="293" priority="22">
      <formula>IF($L$7="",0,1)</formula>
    </cfRule>
  </conditionalFormatting>
  <conditionalFormatting sqref="I10">
    <cfRule type="expression" dxfId="292" priority="23">
      <formula>IF($M$10="x",1,0)</formula>
    </cfRule>
    <cfRule type="expression" dxfId="291" priority="24">
      <formula>IF($E$24="",0,1)</formula>
    </cfRule>
  </conditionalFormatting>
  <conditionalFormatting sqref="G18:H18">
    <cfRule type="expression" dxfId="290" priority="1">
      <formula>IF($G$18="",1,0)</formula>
    </cfRule>
    <cfRule type="expression" dxfId="289" priority="2">
      <formula>IF($G$18&gt;0,1,0)</formula>
    </cfRule>
    <cfRule type="expression" dxfId="288" priority="3">
      <formula>IF($G$18&lt;0,1,0)</formula>
    </cfRule>
  </conditionalFormatting>
  <dataValidations disablePrompts="1" count="5">
    <dataValidation type="list" allowBlank="1" showInputMessage="1" showErrorMessage="1" sqref="G5" xr:uid="{21479274-3FBA-4D12-A13E-AF5AEC6960B9}">
      <formula1>$E$42:$E$44</formula1>
    </dataValidation>
    <dataValidation type="list" allowBlank="1" showInputMessage="1" showErrorMessage="1" sqref="O14" xr:uid="{DFE3277F-5091-4BD8-9D19-492135D063F1}">
      <formula1>$F$46:$F$48</formula1>
    </dataValidation>
    <dataValidation type="list" allowBlank="1" showInputMessage="1" showErrorMessage="1" sqref="I10 M10 G10" xr:uid="{EFD1C00C-57E5-4832-8F41-2720CB657EE5}">
      <formula1>$A$43:$A$44</formula1>
    </dataValidation>
    <dataValidation type="list" allowBlank="1" showInputMessage="1" showErrorMessage="1" sqref="G8" xr:uid="{1ED4E9DB-9D17-490F-AF16-9EC988E9F66A}">
      <formula1>IF($G$5="Kantor Pusat",$A$61:$A$71,$A$72:$A$77)</formula1>
    </dataValidation>
    <dataValidation type="list" allowBlank="1" showInputMessage="1" showErrorMessage="1" sqref="G6" xr:uid="{86446A4F-D89E-4A0F-8117-0C945BBDE8DF}">
      <formula1>IF($G$5="Kantor Pusat",$A$45:$A$57,$A$59:$A$60)</formula1>
    </dataValidation>
  </dataValidations>
  <printOptions horizontalCentered="1"/>
  <pageMargins left="0.11811023622047245" right="0.11811023622047245" top="0.19685039370078741" bottom="0.11811023622047245" header="0.31496062992125984" footer="0.31496062992125984"/>
  <pageSetup paperSize="9" scale="84" orientation="portrait"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2B02F-D5E7-4D9F-9414-B1DA24C2DBBE}">
  <sheetPr codeName="Sheet7"/>
  <dimension ref="A1:U115"/>
  <sheetViews>
    <sheetView showGridLines="0" view="pageBreakPreview" zoomScale="115" zoomScaleNormal="100" zoomScaleSheetLayoutView="115" workbookViewId="0">
      <selection activeCell="O4" sqref="O4"/>
    </sheetView>
  </sheetViews>
  <sheetFormatPr defaultColWidth="9.140625" defaultRowHeight="15" x14ac:dyDescent="0.25"/>
  <cols>
    <col min="1" max="1" width="5.140625" style="36" customWidth="1"/>
    <col min="2" max="2" width="1.28515625" style="204" customWidth="1"/>
    <col min="3" max="3" width="3.85546875" style="204" customWidth="1"/>
    <col min="4" max="4" width="18.28515625" style="204" customWidth="1"/>
    <col min="5" max="5" width="1.140625" style="204" customWidth="1"/>
    <col min="6" max="6" width="1.5703125" style="204" bestFit="1" customWidth="1"/>
    <col min="7" max="7" width="3.5703125" style="204" customWidth="1"/>
    <col min="8" max="8" width="25" style="204" customWidth="1"/>
    <col min="9" max="9" width="3.42578125" style="204" customWidth="1"/>
    <col min="10" max="10" width="12.5703125" style="204" customWidth="1"/>
    <col min="11" max="11" width="6.42578125" style="204" customWidth="1"/>
    <col min="12" max="12" width="8.85546875" style="204" customWidth="1"/>
    <col min="13" max="13" width="3.7109375" style="204" customWidth="1"/>
    <col min="14" max="14" width="9.7109375" style="204" customWidth="1"/>
    <col min="15" max="15" width="16.85546875" style="204" customWidth="1"/>
    <col min="16" max="16" width="1.28515625" style="204" customWidth="1"/>
    <col min="17" max="17" width="14" style="42" bestFit="1" customWidth="1"/>
    <col min="18" max="19" width="9.140625" style="43"/>
    <col min="20" max="20" width="17.42578125" style="43" bestFit="1" customWidth="1"/>
    <col min="21" max="16384" width="9.140625" style="43"/>
  </cols>
  <sheetData>
    <row r="1" spans="1:21" ht="18.75" customHeight="1" thickTop="1" x14ac:dyDescent="0.3">
      <c r="B1" s="37"/>
      <c r="C1" s="38"/>
      <c r="D1" s="38"/>
      <c r="E1" s="38"/>
      <c r="F1" s="39"/>
      <c r="G1" s="39"/>
      <c r="H1" s="40" t="str">
        <f>IF(M10="x","LAPORAN PENGGUNAAN DANA PETTY CASH - LPD",IF(I10="x","LAPORAN PENGGUNAAN DANA PETTY CASH - LPD",IF(G10="x","FORM PENGAJUAN DANA PETTY CASH - FPD","FORM PENGAJUAN DANA PETTY CASH - FPD")))</f>
        <v>FORM PENGAJUAN DANA PETTY CASH - FPD</v>
      </c>
      <c r="I1" s="40"/>
      <c r="J1" s="40"/>
      <c r="K1" s="40"/>
      <c r="L1" s="40"/>
      <c r="M1" s="40"/>
      <c r="N1" s="40"/>
      <c r="O1" s="40"/>
      <c r="P1" s="41"/>
      <c r="R1" s="42"/>
      <c r="S1" s="42"/>
      <c r="T1" s="42"/>
      <c r="U1" s="42"/>
    </row>
    <row r="2" spans="1:21" ht="6" customHeight="1" x14ac:dyDescent="0.25">
      <c r="B2" s="44"/>
      <c r="C2" s="45"/>
      <c r="D2" s="45"/>
      <c r="E2" s="45"/>
      <c r="F2" s="46"/>
      <c r="G2" s="46"/>
      <c r="H2" s="47"/>
      <c r="I2" s="47"/>
      <c r="J2" s="47"/>
      <c r="K2" s="47"/>
      <c r="L2" s="47"/>
      <c r="M2" s="47"/>
      <c r="N2" s="47"/>
      <c r="O2" s="47"/>
      <c r="P2" s="48"/>
      <c r="R2" s="42"/>
      <c r="S2" s="42"/>
      <c r="T2" s="42"/>
      <c r="U2" s="42"/>
    </row>
    <row r="3" spans="1:21" x14ac:dyDescent="0.25">
      <c r="B3" s="44"/>
      <c r="C3" s="45"/>
      <c r="D3" s="45"/>
      <c r="E3" s="45"/>
      <c r="F3" s="45"/>
      <c r="G3" s="45"/>
      <c r="H3" s="49" t="str">
        <f>"No. "&amp;IF(M10="X","LPD",IF(I10="x","LPD",IF(G10="x","FPD")))&amp;" / INAURA - "&amp;G6&amp;" - "&amp;G8&amp;"/"</f>
        <v>No. FALSE / INAURA -  - /</v>
      </c>
      <c r="I3" s="49"/>
      <c r="J3" s="49"/>
      <c r="K3" s="49"/>
      <c r="L3" s="49"/>
      <c r="M3" s="50">
        <v>4</v>
      </c>
      <c r="N3" s="50"/>
      <c r="O3" s="51" t="str">
        <f>UPPER(G5)</f>
        <v/>
      </c>
      <c r="P3" s="48"/>
      <c r="R3" s="42"/>
      <c r="S3" s="42"/>
      <c r="T3" s="42"/>
      <c r="U3" s="42"/>
    </row>
    <row r="4" spans="1:21" ht="15.75" thickBot="1" x14ac:dyDescent="0.3">
      <c r="B4" s="44"/>
      <c r="C4" s="45"/>
      <c r="D4" s="45"/>
      <c r="E4" s="45"/>
      <c r="F4" s="52"/>
      <c r="G4" s="45"/>
      <c r="H4" s="45"/>
      <c r="I4" s="45"/>
      <c r="J4" s="45"/>
      <c r="K4" s="45"/>
      <c r="L4" s="45"/>
      <c r="M4" s="45"/>
      <c r="N4" s="53" t="s">
        <v>0</v>
      </c>
      <c r="O4" s="1"/>
      <c r="P4" s="48"/>
      <c r="R4" s="42"/>
      <c r="S4" s="42"/>
      <c r="T4" s="42"/>
      <c r="U4" s="42"/>
    </row>
    <row r="5" spans="1:21" ht="16.5" thickTop="1" thickBot="1" x14ac:dyDescent="0.3">
      <c r="B5" s="44"/>
      <c r="C5" s="45" t="str">
        <f>IF(O4="","","Unit Kerja")</f>
        <v/>
      </c>
      <c r="D5" s="45"/>
      <c r="E5" s="45"/>
      <c r="F5" s="55" t="str">
        <f>IF(O4="","",":")</f>
        <v/>
      </c>
      <c r="G5" s="15"/>
      <c r="H5" s="15"/>
      <c r="I5" s="15"/>
      <c r="J5" s="45"/>
      <c r="K5" s="45"/>
      <c r="L5" s="45"/>
      <c r="M5" s="49" t="str">
        <f>IF(G5="","",IF(G5="Kantor Pusat","Lokasi Gedung :","Lokasi Kerja :"))</f>
        <v/>
      </c>
      <c r="N5" s="49"/>
      <c r="O5" s="2"/>
      <c r="P5" s="48"/>
      <c r="Q5" s="58"/>
      <c r="R5" s="42"/>
      <c r="S5" s="42"/>
      <c r="T5" s="42"/>
      <c r="U5" s="42"/>
    </row>
    <row r="6" spans="1:21" ht="15.75" thickBot="1" x14ac:dyDescent="0.3">
      <c r="A6" s="59"/>
      <c r="B6" s="44"/>
      <c r="C6" s="45" t="str">
        <f>IF(O5="","","Departement")</f>
        <v/>
      </c>
      <c r="D6" s="45"/>
      <c r="E6" s="45"/>
      <c r="F6" s="45" t="str">
        <f>IF(O5="","",":")</f>
        <v/>
      </c>
      <c r="G6" s="16"/>
      <c r="H6" s="16"/>
      <c r="I6" s="16"/>
      <c r="J6" s="45"/>
      <c r="K6" s="61"/>
      <c r="L6" s="62" t="str">
        <f>IF(G8="","","Keperluan")</f>
        <v/>
      </c>
      <c r="M6" s="62" t="str">
        <f>IF(G8="","",":")</f>
        <v/>
      </c>
      <c r="N6" s="63"/>
      <c r="O6" s="64" t="str">
        <f>IF(G10="-","",IF(G10="x",IF(O4="","Ketikan Tanggal STPD","")))</f>
        <v/>
      </c>
      <c r="P6" s="48"/>
      <c r="Q6" s="58"/>
      <c r="R6" s="42"/>
      <c r="S6" s="42"/>
      <c r="T6" s="42"/>
      <c r="U6" s="42"/>
    </row>
    <row r="7" spans="1:21" ht="15.75" thickBot="1" x14ac:dyDescent="0.3">
      <c r="B7" s="44"/>
      <c r="C7" s="45" t="str">
        <f>IF(G6="","","Nama Karyawan")</f>
        <v/>
      </c>
      <c r="D7" s="45"/>
      <c r="E7" s="45"/>
      <c r="F7" s="45" t="str">
        <f>IF(G6="","",":")</f>
        <v/>
      </c>
      <c r="G7" s="16"/>
      <c r="H7" s="16"/>
      <c r="I7" s="16"/>
      <c r="J7" s="45"/>
      <c r="K7" s="45"/>
      <c r="L7" s="33"/>
      <c r="M7" s="33"/>
      <c r="N7" s="33"/>
      <c r="O7" s="33"/>
      <c r="P7" s="48"/>
      <c r="Q7" s="66" t="str">
        <f>IF(G8="Manager",IF(G6=A51,"Manager'",IF(G6=A52,"Manager'",IF(G6=A53,"Manager'",IF(G6=A54,"Manager'",IF(G6=A55,"Manager'",IF(G6=A56,"Manager'",IF(G6=A57,"Manager'","Manager"))))))),"")</f>
        <v/>
      </c>
      <c r="R7" s="67"/>
      <c r="S7" s="42"/>
      <c r="T7" s="42"/>
      <c r="U7" s="42"/>
    </row>
    <row r="8" spans="1:21" x14ac:dyDescent="0.25">
      <c r="B8" s="44"/>
      <c r="C8" s="45" t="str">
        <f>IF(G7="","","Jabatan")</f>
        <v/>
      </c>
      <c r="D8" s="45"/>
      <c r="E8" s="45"/>
      <c r="F8" s="45" t="str">
        <f>IF(G7="","",":")</f>
        <v/>
      </c>
      <c r="G8" s="17"/>
      <c r="H8" s="17"/>
      <c r="I8" s="17"/>
      <c r="J8" s="45"/>
      <c r="K8" s="45"/>
      <c r="L8" s="33"/>
      <c r="M8" s="33"/>
      <c r="N8" s="33"/>
      <c r="O8" s="33"/>
      <c r="P8" s="48"/>
      <c r="Q8" s="58"/>
      <c r="R8" s="67"/>
      <c r="S8" s="42"/>
      <c r="T8" s="42"/>
      <c r="U8" s="42"/>
    </row>
    <row r="9" spans="1:21" ht="5.25" customHeight="1" x14ac:dyDescent="0.25">
      <c r="B9" s="44"/>
      <c r="C9" s="45"/>
      <c r="D9" s="45"/>
      <c r="E9" s="45"/>
      <c r="F9" s="45"/>
      <c r="G9" s="45"/>
      <c r="H9" s="45"/>
      <c r="I9" s="45"/>
      <c r="J9" s="45"/>
      <c r="K9" s="45"/>
      <c r="L9" s="45"/>
      <c r="M9" s="45"/>
      <c r="N9" s="45"/>
      <c r="O9" s="45"/>
      <c r="P9" s="48"/>
      <c r="Q9" s="58"/>
      <c r="R9" s="67"/>
      <c r="S9" s="42"/>
      <c r="T9" s="42"/>
      <c r="U9" s="42"/>
    </row>
    <row r="10" spans="1:21" ht="15.75" thickBot="1" x14ac:dyDescent="0.3">
      <c r="B10" s="44"/>
      <c r="C10" s="45" t="str">
        <f>IF(L7="","","Permohonan")</f>
        <v/>
      </c>
      <c r="D10" s="45"/>
      <c r="E10" s="45"/>
      <c r="F10" s="45" t="str">
        <f>IF(L7="","",":")</f>
        <v/>
      </c>
      <c r="G10" s="3" t="s">
        <v>4</v>
      </c>
      <c r="H10" s="70" t="str">
        <f>IF(L7="",""," Uang Muka")</f>
        <v/>
      </c>
      <c r="I10" s="3" t="s">
        <v>4</v>
      </c>
      <c r="J10" s="71" t="str">
        <f>IF(G10="-",""," Realisasi Biaya")</f>
        <v/>
      </c>
      <c r="K10" s="72"/>
      <c r="L10" s="61"/>
      <c r="M10" s="3" t="s">
        <v>4</v>
      </c>
      <c r="N10" s="71" t="str">
        <f>IF(L7="",""," Klaim Biaya/Pembayaran")</f>
        <v/>
      </c>
      <c r="O10" s="73"/>
      <c r="P10" s="48"/>
      <c r="Q10" s="58"/>
      <c r="R10" s="45" t="str">
        <f>IF(P10="","",IF(V1="X","Uang Muka",""))</f>
        <v/>
      </c>
      <c r="S10" s="42"/>
      <c r="T10" s="42"/>
      <c r="U10" s="42"/>
    </row>
    <row r="11" spans="1:21" ht="21.75" customHeight="1" thickTop="1" x14ac:dyDescent="0.25">
      <c r="B11" s="44"/>
      <c r="C11" s="74" t="s">
        <v>6</v>
      </c>
      <c r="D11" s="74"/>
      <c r="E11" s="74"/>
      <c r="F11" s="74"/>
      <c r="G11" s="74"/>
      <c r="H11" s="74"/>
      <c r="I11" s="74"/>
      <c r="J11" s="74"/>
      <c r="K11" s="75"/>
      <c r="L11" s="61"/>
      <c r="M11" s="74" t="s">
        <v>28</v>
      </c>
      <c r="N11" s="74"/>
      <c r="O11" s="74"/>
      <c r="P11" s="48"/>
      <c r="Q11" s="58"/>
      <c r="R11" s="67"/>
      <c r="S11" s="42"/>
      <c r="T11" s="42"/>
      <c r="U11" s="42"/>
    </row>
    <row r="12" spans="1:21" ht="1.5" customHeight="1" x14ac:dyDescent="0.25">
      <c r="B12" s="44"/>
      <c r="C12" s="75"/>
      <c r="D12" s="75"/>
      <c r="E12" s="75"/>
      <c r="F12" s="75"/>
      <c r="G12" s="75"/>
      <c r="H12" s="75"/>
      <c r="I12" s="75"/>
      <c r="J12" s="75"/>
      <c r="K12" s="75"/>
      <c r="L12" s="61"/>
      <c r="M12" s="76"/>
      <c r="N12" s="76"/>
      <c r="O12" s="76"/>
      <c r="P12" s="48"/>
      <c r="Q12" s="58"/>
      <c r="R12" s="67"/>
      <c r="S12" s="42"/>
      <c r="T12" s="42"/>
      <c r="U12" s="42"/>
    </row>
    <row r="13" spans="1:21" s="86" customFormat="1" ht="15.75" x14ac:dyDescent="0.25">
      <c r="A13" s="77"/>
      <c r="B13" s="78"/>
      <c r="C13" s="79" t="str">
        <f>IF(M10="x","Realisasi Penggunaan Dana (Klaim Biaya)",IF(I10="x","Jumlah Pengajuan Dana Sebelumnya",IF(G10="x","Permohonan Pengajuan Biaya Dimuka","")))</f>
        <v/>
      </c>
      <c r="D13" s="79"/>
      <c r="E13" s="79"/>
      <c r="F13" s="79"/>
      <c r="G13" s="79"/>
      <c r="H13" s="79"/>
      <c r="I13" s="79"/>
      <c r="J13" s="79"/>
      <c r="K13" s="80"/>
      <c r="L13" s="80"/>
      <c r="M13" s="81"/>
      <c r="N13" s="81"/>
      <c r="O13" s="81"/>
      <c r="P13" s="82"/>
      <c r="Q13" s="83"/>
      <c r="R13" s="84"/>
      <c r="S13" s="85"/>
      <c r="T13" s="85"/>
      <c r="U13" s="85"/>
    </row>
    <row r="14" spans="1:21" ht="15.75" thickBot="1" x14ac:dyDescent="0.3">
      <c r="B14" s="44"/>
      <c r="C14" s="87" t="str">
        <f>IF(C13="Permohonan Pengajuan Biaya Dimuka",O4,IF(C13="Jumlah Pengajuan Dana Sebelumnya",O4,""))</f>
        <v/>
      </c>
      <c r="D14" s="87"/>
      <c r="E14" s="87"/>
      <c r="F14" s="45"/>
      <c r="G14" s="88"/>
      <c r="H14" s="88"/>
      <c r="I14" s="88"/>
      <c r="J14" s="88"/>
      <c r="K14" s="88"/>
      <c r="L14" s="88"/>
      <c r="M14" s="49" t="str">
        <f>IF(M10="X","Bank :",IF(G10="x","Bank",""))</f>
        <v/>
      </c>
      <c r="N14" s="49"/>
      <c r="O14" s="4"/>
      <c r="P14" s="48"/>
      <c r="Q14" s="58"/>
      <c r="R14" s="67"/>
      <c r="S14" s="42"/>
      <c r="T14" s="42"/>
      <c r="U14" s="42"/>
    </row>
    <row r="15" spans="1:21" ht="15.75" thickTop="1" x14ac:dyDescent="0.25">
      <c r="B15" s="44"/>
      <c r="C15" s="45" t="str">
        <f>IF(C14="","","Jumlah Uang Muka")</f>
        <v/>
      </c>
      <c r="D15" s="45"/>
      <c r="E15" s="45"/>
      <c r="F15" s="45" t="str">
        <f>IF(C15="","",":")</f>
        <v/>
      </c>
      <c r="G15" s="32" t="str">
        <f>IF(C15="","",SUM(M24:N28))</f>
        <v/>
      </c>
      <c r="H15" s="32"/>
      <c r="I15" s="90" t="str">
        <f>IF(C15="","","Cara Bayar :")</f>
        <v/>
      </c>
      <c r="J15" s="90"/>
      <c r="K15" s="91" t="str">
        <f>IF(C13="","","Transfer / Cash")</f>
        <v/>
      </c>
      <c r="L15" s="91"/>
      <c r="M15" s="49" t="str">
        <f>IF(M14="","","No.Rekening :")</f>
        <v/>
      </c>
      <c r="N15" s="49"/>
      <c r="O15" s="5"/>
      <c r="P15" s="48"/>
      <c r="Q15" s="93">
        <f>IF(G15="",IF(I10="x",2,1),2)</f>
        <v>1</v>
      </c>
      <c r="R15" s="67"/>
      <c r="S15" s="42"/>
      <c r="T15" s="42"/>
      <c r="U15" s="42"/>
    </row>
    <row r="16" spans="1:21" s="86" customFormat="1" ht="15.75" x14ac:dyDescent="0.25">
      <c r="A16" s="77"/>
      <c r="B16" s="78"/>
      <c r="C16" s="79" t="str">
        <f>IF(M10="x","Realisasi Penggunaan Dana (Klaim Biaya)",IF(G10="-","",IF(I10="x","Realiasi Penggunaan Dana (Uang Muka)","")))</f>
        <v/>
      </c>
      <c r="D16" s="79"/>
      <c r="E16" s="79"/>
      <c r="F16" s="79"/>
      <c r="G16" s="79"/>
      <c r="H16" s="79"/>
      <c r="I16" s="79"/>
      <c r="J16" s="79"/>
      <c r="K16" s="94"/>
      <c r="L16" s="94"/>
      <c r="M16" s="94"/>
      <c r="N16" s="94"/>
      <c r="O16" s="94"/>
      <c r="P16" s="82"/>
      <c r="Q16" s="83"/>
      <c r="R16" s="84"/>
      <c r="S16" s="85"/>
      <c r="T16" s="85"/>
      <c r="U16" s="85"/>
    </row>
    <row r="17" spans="1:21" x14ac:dyDescent="0.25">
      <c r="B17" s="44"/>
      <c r="C17" s="87" t="str">
        <f ca="1">IF(C16="","",NOW())</f>
        <v/>
      </c>
      <c r="D17" s="87"/>
      <c r="E17" s="87"/>
      <c r="F17" s="45"/>
      <c r="G17" s="73"/>
      <c r="H17" s="73"/>
      <c r="I17" s="73"/>
      <c r="J17" s="73"/>
      <c r="K17" s="73"/>
      <c r="L17" s="73"/>
      <c r="M17" s="49" t="str">
        <f>IF(C18="Pas","",IF(M10="x","Bank :",IF(I10="x","Bank :",IF(G10="-","",""))))</f>
        <v/>
      </c>
      <c r="N17" s="49"/>
      <c r="O17" s="95" t="str">
        <f>IF(C18="","",IF(G18=0,"",IF(C18="Kelebihan Uang Muka",IF(G5=E42,"Mandiri","Mandiri"),IF(C18="Jumlah Klaim",O14,O14))))</f>
        <v/>
      </c>
      <c r="P17" s="48"/>
      <c r="Q17" s="58"/>
      <c r="R17" s="67"/>
      <c r="S17" s="42"/>
      <c r="T17" s="42"/>
      <c r="U17" s="42"/>
    </row>
    <row r="18" spans="1:21" x14ac:dyDescent="0.25">
      <c r="B18" s="44"/>
      <c r="C18" s="96" t="str">
        <f>IF(M10="x","Jumlah Klaim",IF(G10="X",IF(I10="X",IF(Q18&lt;0,"Kekurangan Uang Muka",IF(Q18=0,"Pas","Kelebihan Uang Muka")),""),""))</f>
        <v/>
      </c>
      <c r="D18" s="96"/>
      <c r="E18" s="96"/>
      <c r="F18" s="95" t="str">
        <f>IF(C18="","",":")</f>
        <v/>
      </c>
      <c r="G18" s="97" t="str">
        <f>IF(C18="","",Q18)</f>
        <v/>
      </c>
      <c r="H18" s="97"/>
      <c r="I18" s="98" t="str">
        <f>IF(C18="","",IF(C18="Pas","",IF(C18="Kelebihan Uang muka","Setor Melalui :","Cara Bayar :")))</f>
        <v/>
      </c>
      <c r="J18" s="98"/>
      <c r="K18" s="31" t="str">
        <f>IF(I18="","","Transfer / Cash")</f>
        <v/>
      </c>
      <c r="L18" s="31"/>
      <c r="M18" s="98" t="str">
        <f>IF(M17="","","No.Rekening :")</f>
        <v/>
      </c>
      <c r="N18" s="98"/>
      <c r="O18" s="99" t="str">
        <f>IF(C18="","",IF(G18=0,"",IF(C18="Kelebihan Uang Muka",IF(G5=E42,"156 00233 77510","156 00233 77510"),IF(C18="Jumlah Klaim",O15,O15))))</f>
        <v/>
      </c>
      <c r="P18" s="48"/>
      <c r="Q18" s="100" t="str">
        <f>IF(Q15=2,M29-O29,O29)</f>
        <v/>
      </c>
      <c r="R18" s="67"/>
      <c r="S18" s="42"/>
      <c r="T18" s="42"/>
      <c r="U18" s="42"/>
    </row>
    <row r="19" spans="1:21" x14ac:dyDescent="0.25">
      <c r="B19" s="44"/>
      <c r="C19" s="95" t="str">
        <f>IF(C18="","","Terbilang")</f>
        <v/>
      </c>
      <c r="D19" s="95"/>
      <c r="E19" s="95"/>
      <c r="F19" s="95" t="str">
        <f>IF(C19="","",":")</f>
        <v/>
      </c>
      <c r="G19" s="101" t="str">
        <f>IF(C18="","",IF(G18="","",PROPER(IF(G18=0,"nol",IF(G18&lt;0,"minus ","")&amp;SUBSTITUTE(TRIM(SUBSTITUTE(SUBSTITUTE(SUBSTITUTE(SUBSTITUTE(SUBSTITUTE(SUBSTITUTE(SUBSTITUTE(SUBSTITUTE(SUBSTITUTE(SUBSTITUTE(SUBSTITUTE(SUBSTITUTE(SUBSTITUTE(SUBSTITUTE(SUBSTITUTE(SUBSTITUTE(SUBSTITUTE(SUBSTITUTE(SUBSTITUTE(SUBSTITUTE(SUBSTITUTE(SUBSTITUTE(SUBSTITUTE(SUBSTITUTE(IF(--MID(TEXT(ABS(G18),"000000000000000"),1,3)=0,"",MID(TEXT(ABS(G18),"000000000000000"),1,1)&amp;" ratus "&amp;MID(TEXT(ABS(G18),"000000000000000"),2,1)&amp;" puluh "&amp;MID(TEXT(ABS(G18),"000000000000000"),3,1)&amp;" trilyun ")&amp;IF(--MID(TEXT(ABS(G18),"000000000000000"),4,3)=0,"",MID(TEXT(ABS(G18),"000000000000000"),4,1)&amp;" ratus "&amp;MID(TEXT(ABS(G18),"000000000000000"),5,1)&amp;" puluh "&amp;MID(TEXT(ABS(G18),"000000000000000"),6,1)&amp;" milyar ")&amp;IF(--MID(TEXT(ABS(G18),"000000000000000"),7,3)=0,"",MID(TEXT(ABS(G18),"000000000000000"),7,1)&amp;" ratus "&amp;MID(TEXT(ABS(G18),"000000000000000"),8,1)&amp;" puluh "&amp;MID(TEXT(ABS(G18),"000000000000000"),9,1)&amp;" juta ")&amp;IF(--MID(TEXT(ABS(G18),"000000000000000"),10,3)=0,"",IF(--MID(TEXT(ABS(G18),"000000000000000"),10,3)=1,"*",MID(TEXT(ABS(G18),"000000000000000"),10,1)&amp;" ratus "&amp;MID(TEXT(ABS(G18),"000000000000000"),11,1)&amp;" puluh ")&amp;MID(TEXT(ABS(G18),"000000000000000"),12,1)&amp;" ribu ")&amp;IF(--MID(TEXT(ABS(G18),"000000000000000"),13,3)=0,"",MID(TEXT(ABS(G18),"000000000000000"),13,1)&amp;" ratus "&amp;MID(TEXT(ABS(G18),"000000000000000"),14,1)&amp;" puluh "&amp;MID(TEXT(ABS(G18),"000000000000000"),15,1)),1,"satu"),2,"dua"),3,"tiga"),4,"empat"),5,"lima"),6,"enam"),7,"tujuh"),8,"delapan"),9,"sembilan"),"0 ratus",""),"0 puluh",""),"satu puluh 0","sepuluh"),"satu puluh satu","sebelas"),"satu puluh dua","duabelas"),"satu puluh tiga","tigabelas"),"satu puluh empat","empatbelas"),"satu puluh lima","limabelas"),"satu puluh enam","enambelas"),"satu puluh tujuh","tujuhbelas"),"satu puluh delapan","delapanbelas"),"satu puluh sembilan","sembilanbelas"),"satu ratus","seratus"),"*satu ribu","seribu"),0,""))," "," "))&amp;" rupiah")))</f>
        <v/>
      </c>
      <c r="H19" s="101"/>
      <c r="I19" s="101"/>
      <c r="J19" s="101"/>
      <c r="K19" s="101"/>
      <c r="L19" s="101"/>
      <c r="M19" s="101"/>
      <c r="N19" s="101"/>
      <c r="O19" s="101"/>
      <c r="P19" s="48"/>
      <c r="Q19" s="102"/>
      <c r="R19" s="67"/>
      <c r="S19" s="42"/>
      <c r="T19" s="42"/>
      <c r="U19" s="42"/>
    </row>
    <row r="20" spans="1:21" ht="3" customHeight="1" x14ac:dyDescent="0.25">
      <c r="B20" s="44"/>
      <c r="C20" s="45"/>
      <c r="D20" s="45"/>
      <c r="E20" s="45"/>
      <c r="F20" s="45"/>
      <c r="G20" s="103"/>
      <c r="H20" s="103"/>
      <c r="I20" s="103"/>
      <c r="J20" s="103"/>
      <c r="K20" s="103"/>
      <c r="L20" s="103"/>
      <c r="M20" s="103"/>
      <c r="N20" s="103"/>
      <c r="O20" s="103"/>
      <c r="P20" s="48"/>
      <c r="Q20" s="104"/>
      <c r="R20" s="67"/>
      <c r="S20" s="42"/>
      <c r="T20" s="42"/>
      <c r="U20" s="42"/>
    </row>
    <row r="21" spans="1:21" s="86" customFormat="1" ht="15.75" x14ac:dyDescent="0.25">
      <c r="A21" s="77"/>
      <c r="B21" s="78"/>
      <c r="C21" s="105" t="str">
        <f>IF(L7="-","","Tabel Detail Perhitungan :")</f>
        <v>Tabel Detail Perhitungan :</v>
      </c>
      <c r="D21" s="105"/>
      <c r="E21" s="105"/>
      <c r="F21" s="106"/>
      <c r="G21" s="107"/>
      <c r="H21" s="108" t="s">
        <v>39</v>
      </c>
      <c r="I21" s="108"/>
      <c r="J21" s="108"/>
      <c r="K21" s="108"/>
      <c r="L21" s="109"/>
      <c r="M21" s="110"/>
      <c r="N21" s="110"/>
      <c r="O21" s="111"/>
      <c r="P21" s="82"/>
      <c r="Q21" s="83"/>
      <c r="R21" s="84"/>
      <c r="S21" s="85"/>
      <c r="T21" s="85"/>
      <c r="U21" s="85"/>
    </row>
    <row r="22" spans="1:21" s="120" customFormat="1" ht="15.75" thickBot="1" x14ac:dyDescent="0.3">
      <c r="A22" s="112"/>
      <c r="B22" s="113"/>
      <c r="C22" s="114" t="str">
        <f>IF(G10="x","No.",IF(I10="x","No.",IF(M10="x","No.","")))</f>
        <v/>
      </c>
      <c r="D22" s="114" t="str">
        <f>IF(I10="x","Tanggal Nota",IF(G10="x","",IF(M10="x","Tanggal Nota","")))</f>
        <v/>
      </c>
      <c r="E22" s="115" t="str">
        <f>IF(G10="x","Keterangan",IF(I10="x","Keterangan",IF(M10="x","Keterangan","")))</f>
        <v/>
      </c>
      <c r="F22" s="115"/>
      <c r="G22" s="115"/>
      <c r="H22" s="115"/>
      <c r="I22" s="115"/>
      <c r="J22" s="115"/>
      <c r="K22" s="115"/>
      <c r="L22" s="114" t="str">
        <f>IF(I10="x","No. Bukti",IF(G10="x","",IF(M10="x","No. Bukti","")))</f>
        <v/>
      </c>
      <c r="M22" s="116" t="str">
        <f>IF(I10="x","",IF(G10="x","Total Pengajuan",IF(M10="x","","")))</f>
        <v/>
      </c>
      <c r="N22" s="116"/>
      <c r="O22" s="117" t="str">
        <f>IF(I10="x","Total Realisasi",IF(G10="x","",IF(M10="x","Total Klaim","")))</f>
        <v/>
      </c>
      <c r="P22" s="118"/>
      <c r="Q22" s="112"/>
      <c r="R22" s="119"/>
      <c r="S22" s="119"/>
      <c r="T22" s="119"/>
      <c r="U22" s="119"/>
    </row>
    <row r="23" spans="1:21" ht="3.75" customHeight="1" x14ac:dyDescent="0.25">
      <c r="B23" s="44"/>
      <c r="C23" s="121"/>
      <c r="D23" s="121"/>
      <c r="E23" s="122"/>
      <c r="F23" s="122"/>
      <c r="G23" s="122"/>
      <c r="H23" s="122"/>
      <c r="I23" s="122"/>
      <c r="J23" s="122"/>
      <c r="K23" s="122"/>
      <c r="L23" s="122"/>
      <c r="M23" s="123"/>
      <c r="N23" s="124"/>
      <c r="O23" s="124"/>
      <c r="P23" s="48"/>
      <c r="Q23" s="58"/>
      <c r="R23" s="42"/>
      <c r="S23" s="42"/>
      <c r="T23" s="42"/>
      <c r="U23" s="42"/>
    </row>
    <row r="24" spans="1:21" ht="15.75" thickBot="1" x14ac:dyDescent="0.3">
      <c r="B24" s="44"/>
      <c r="C24" s="125" t="str">
        <f>IF(E24&lt;&gt;"",COUNTA($E$24:E24),"")</f>
        <v/>
      </c>
      <c r="D24" s="6"/>
      <c r="E24" s="28"/>
      <c r="F24" s="29"/>
      <c r="G24" s="29"/>
      <c r="H24" s="29"/>
      <c r="I24" s="29"/>
      <c r="J24" s="29"/>
      <c r="K24" s="30"/>
      <c r="L24" s="34"/>
      <c r="M24" s="26"/>
      <c r="N24" s="27"/>
      <c r="O24" s="7"/>
      <c r="P24" s="48"/>
      <c r="Q24" s="104"/>
      <c r="R24" s="42"/>
      <c r="S24" s="42"/>
      <c r="T24" s="42"/>
      <c r="U24" s="42"/>
    </row>
    <row r="25" spans="1:21" ht="15.75" thickBot="1" x14ac:dyDescent="0.3">
      <c r="B25" s="44"/>
      <c r="C25" s="125" t="str">
        <f>IF(E25&lt;&gt;"",COUNTA($E$24:E25),"")</f>
        <v/>
      </c>
      <c r="D25" s="6"/>
      <c r="E25" s="23"/>
      <c r="F25" s="24"/>
      <c r="G25" s="24"/>
      <c r="H25" s="24"/>
      <c r="I25" s="24"/>
      <c r="J25" s="24"/>
      <c r="K25" s="25"/>
      <c r="L25" s="34"/>
      <c r="M25" s="26"/>
      <c r="N25" s="27"/>
      <c r="O25" s="7"/>
      <c r="P25" s="48"/>
      <c r="Q25" s="58"/>
      <c r="R25" s="42"/>
      <c r="S25" s="42"/>
      <c r="T25" s="42"/>
      <c r="U25" s="42"/>
    </row>
    <row r="26" spans="1:21" ht="15.75" thickBot="1" x14ac:dyDescent="0.3">
      <c r="B26" s="44"/>
      <c r="C26" s="125" t="str">
        <f>IF(E26&lt;&gt;"",COUNTA($E$24:E26),"")</f>
        <v/>
      </c>
      <c r="D26" s="6"/>
      <c r="E26" s="23"/>
      <c r="F26" s="24"/>
      <c r="G26" s="24"/>
      <c r="H26" s="24"/>
      <c r="I26" s="24"/>
      <c r="J26" s="24"/>
      <c r="K26" s="25"/>
      <c r="L26" s="34"/>
      <c r="M26" s="26"/>
      <c r="N26" s="27"/>
      <c r="O26" s="7"/>
      <c r="P26" s="48"/>
      <c r="Q26" s="58"/>
      <c r="R26" s="42"/>
      <c r="S26" s="42"/>
      <c r="T26" s="42"/>
      <c r="U26" s="42"/>
    </row>
    <row r="27" spans="1:21" ht="15.75" thickBot="1" x14ac:dyDescent="0.3">
      <c r="B27" s="44"/>
      <c r="C27" s="125" t="str">
        <f>IF(E27&lt;&gt;"",COUNTA($E$24:E27),"")</f>
        <v/>
      </c>
      <c r="D27" s="6"/>
      <c r="E27" s="23"/>
      <c r="F27" s="24"/>
      <c r="G27" s="24"/>
      <c r="H27" s="24"/>
      <c r="I27" s="24"/>
      <c r="J27" s="24"/>
      <c r="K27" s="25"/>
      <c r="L27" s="34"/>
      <c r="M27" s="26"/>
      <c r="N27" s="27"/>
      <c r="O27" s="7"/>
      <c r="P27" s="48"/>
      <c r="Q27" s="58"/>
      <c r="R27" s="42"/>
      <c r="S27" s="42"/>
      <c r="T27" s="42"/>
      <c r="U27" s="42"/>
    </row>
    <row r="28" spans="1:21" x14ac:dyDescent="0.25">
      <c r="B28" s="44"/>
      <c r="C28" s="125" t="str">
        <f>IF(E28&lt;&gt;"",COUNTA($E$24:E28),"")</f>
        <v/>
      </c>
      <c r="D28" s="8"/>
      <c r="E28" s="18"/>
      <c r="F28" s="19"/>
      <c r="G28" s="19"/>
      <c r="H28" s="19"/>
      <c r="I28" s="19"/>
      <c r="J28" s="19"/>
      <c r="K28" s="20"/>
      <c r="L28" s="35"/>
      <c r="M28" s="21"/>
      <c r="N28" s="22"/>
      <c r="O28" s="9"/>
      <c r="P28" s="48"/>
      <c r="Q28" s="58"/>
      <c r="R28" s="42"/>
      <c r="S28" s="42"/>
      <c r="T28" s="42"/>
      <c r="U28" s="42"/>
    </row>
    <row r="29" spans="1:21" ht="13.5" customHeight="1" thickBot="1" x14ac:dyDescent="0.3">
      <c r="B29" s="44"/>
      <c r="C29" s="115" t="str">
        <f>IF(E22="","","Total")</f>
        <v/>
      </c>
      <c r="D29" s="115"/>
      <c r="E29" s="115"/>
      <c r="F29" s="115"/>
      <c r="G29" s="115"/>
      <c r="H29" s="115"/>
      <c r="I29" s="115"/>
      <c r="J29" s="115"/>
      <c r="K29" s="115"/>
      <c r="L29" s="115"/>
      <c r="M29" s="145" t="str">
        <f>IF(M24="","",SUM(M24:N28))</f>
        <v/>
      </c>
      <c r="N29" s="145"/>
      <c r="O29" s="146" t="str">
        <f>IF(O22="","",SUM(O24:O28))</f>
        <v/>
      </c>
      <c r="P29" s="48"/>
      <c r="Q29" s="58"/>
      <c r="R29" s="42"/>
      <c r="S29" s="42"/>
      <c r="T29" s="42"/>
      <c r="U29" s="42"/>
    </row>
    <row r="30" spans="1:21" ht="3.75" customHeight="1" thickBot="1" x14ac:dyDescent="0.3">
      <c r="B30" s="44"/>
      <c r="C30" s="62"/>
      <c r="D30" s="62"/>
      <c r="E30" s="62"/>
      <c r="F30" s="147"/>
      <c r="G30" s="147"/>
      <c r="H30" s="10"/>
      <c r="I30" s="11"/>
      <c r="J30" s="11"/>
      <c r="K30" s="11"/>
      <c r="L30" s="148"/>
      <c r="M30" s="149"/>
      <c r="N30" s="12"/>
      <c r="O30" s="13"/>
      <c r="P30" s="48"/>
      <c r="R30" s="42"/>
      <c r="S30" s="42"/>
      <c r="T30" s="42"/>
      <c r="U30" s="42"/>
    </row>
    <row r="31" spans="1:21" x14ac:dyDescent="0.25">
      <c r="A31" s="150"/>
      <c r="B31" s="44"/>
      <c r="C31" s="151" t="str">
        <f>IF(M10="x","Penanggung Jawab",IF(I10="x","Penanggung jawab",IF(G10="x","Pemohon,","")))</f>
        <v/>
      </c>
      <c r="D31" s="152"/>
      <c r="E31" s="152"/>
      <c r="F31" s="152"/>
      <c r="G31" s="153"/>
      <c r="H31" s="152" t="str">
        <f>IF(C32="","",IF(C38="Direktur","","Disetujui,"))</f>
        <v/>
      </c>
      <c r="I31" s="152"/>
      <c r="J31" s="152" t="str">
        <f>IF(C32="","",IF(C18="Pas","Diverifikasi",IF(C18="Kelebihan Uang Muka","Diterima oleh,","Dibayarkan,")))</f>
        <v/>
      </c>
      <c r="K31" s="152"/>
      <c r="L31" s="152"/>
      <c r="M31" s="152"/>
      <c r="N31" s="152" t="str">
        <f>IF(C32="","",IF(I10="X","Diketahui, ",IF(M10="x","Diketahui, ","Diterima,")))</f>
        <v/>
      </c>
      <c r="O31" s="207"/>
      <c r="P31" s="155"/>
      <c r="R31" s="42"/>
      <c r="S31" s="42"/>
      <c r="T31" s="42"/>
      <c r="U31" s="42"/>
    </row>
    <row r="32" spans="1:21" x14ac:dyDescent="0.25">
      <c r="B32" s="44"/>
      <c r="C32" s="156" t="str">
        <f>IF(C31="","",G6)</f>
        <v/>
      </c>
      <c r="D32" s="157"/>
      <c r="E32" s="157"/>
      <c r="F32" s="157"/>
      <c r="G32" s="158"/>
      <c r="H32" s="157" t="str">
        <f>IF(H31="","",IF(C38="Direktur","",IF(C32="Purchasing",IF(C38="Staff","Purchasing","BOD"),IF(C38="General Manager","BOD",IF(C38="Manager","BOD",IF(C38="Manager'","Sales &amp; Marketing",IF(C38="National Manager","Sales &amp; Marketing",C32)))))))</f>
        <v/>
      </c>
      <c r="I32" s="157"/>
      <c r="J32" s="159" t="str">
        <f>IF(C32="","","Finance &amp; Accounting")</f>
        <v/>
      </c>
      <c r="K32" s="159"/>
      <c r="L32" s="159"/>
      <c r="M32" s="159"/>
      <c r="N32" s="159" t="str">
        <f>IF(N31="Diketahui, ",J32,C32)</f>
        <v/>
      </c>
      <c r="O32" s="208"/>
      <c r="P32" s="162"/>
      <c r="R32" s="42"/>
      <c r="S32" s="42"/>
      <c r="T32" s="42"/>
      <c r="U32" s="42"/>
    </row>
    <row r="33" spans="1:21" x14ac:dyDescent="0.25">
      <c r="B33" s="44"/>
      <c r="C33" s="163"/>
      <c r="D33" s="164"/>
      <c r="E33" s="164"/>
      <c r="F33" s="164"/>
      <c r="G33" s="165"/>
      <c r="H33" s="159"/>
      <c r="I33" s="159"/>
      <c r="J33" s="211"/>
      <c r="K33" s="211"/>
      <c r="L33" s="211"/>
      <c r="M33" s="211"/>
      <c r="N33" s="159"/>
      <c r="O33" s="208"/>
      <c r="P33" s="48"/>
      <c r="R33" s="42"/>
      <c r="S33" s="42"/>
      <c r="T33" s="42"/>
      <c r="U33" s="42"/>
    </row>
    <row r="34" spans="1:21" ht="4.5" customHeight="1" x14ac:dyDescent="0.25">
      <c r="B34" s="44"/>
      <c r="C34" s="163"/>
      <c r="D34" s="164"/>
      <c r="E34" s="164"/>
      <c r="F34" s="164"/>
      <c r="G34" s="165"/>
      <c r="H34" s="159"/>
      <c r="I34" s="159"/>
      <c r="J34" s="211"/>
      <c r="K34" s="211"/>
      <c r="L34" s="211"/>
      <c r="M34" s="211"/>
      <c r="N34" s="159"/>
      <c r="O34" s="208"/>
      <c r="P34" s="48"/>
      <c r="R34" s="42"/>
      <c r="S34" s="42"/>
      <c r="T34" s="42"/>
      <c r="U34" s="42"/>
    </row>
    <row r="35" spans="1:21" x14ac:dyDescent="0.25">
      <c r="B35" s="44"/>
      <c r="C35" s="163"/>
      <c r="D35" s="164"/>
      <c r="E35" s="164"/>
      <c r="F35" s="164"/>
      <c r="G35" s="165"/>
      <c r="H35" s="159"/>
      <c r="I35" s="159"/>
      <c r="J35" s="211"/>
      <c r="K35" s="211"/>
      <c r="L35" s="211"/>
      <c r="M35" s="211"/>
      <c r="N35" s="159"/>
      <c r="O35" s="208"/>
      <c r="P35" s="48"/>
      <c r="R35" s="42"/>
      <c r="S35" s="42"/>
      <c r="T35" s="42"/>
      <c r="U35" s="42"/>
    </row>
    <row r="36" spans="1:21" x14ac:dyDescent="0.25">
      <c r="B36" s="44"/>
      <c r="C36" s="163"/>
      <c r="D36" s="164"/>
      <c r="E36" s="164"/>
      <c r="F36" s="164"/>
      <c r="G36" s="165"/>
      <c r="H36" s="159"/>
      <c r="I36" s="159"/>
      <c r="J36" s="211"/>
      <c r="K36" s="211"/>
      <c r="L36" s="211"/>
      <c r="M36" s="211"/>
      <c r="N36" s="159"/>
      <c r="O36" s="208"/>
      <c r="P36" s="48"/>
      <c r="R36" s="42"/>
      <c r="S36" s="42"/>
      <c r="T36" s="42"/>
      <c r="U36" s="42"/>
    </row>
    <row r="37" spans="1:21" s="120" customFormat="1" x14ac:dyDescent="0.25">
      <c r="A37" s="166"/>
      <c r="B37" s="167"/>
      <c r="C37" s="168" t="str">
        <f>IF(C32="","",""&amp;("( "&amp;G7&amp;" )")&amp;"")</f>
        <v/>
      </c>
      <c r="D37" s="169"/>
      <c r="E37" s="169"/>
      <c r="F37" s="169"/>
      <c r="G37" s="170"/>
      <c r="H37" s="169" t="str">
        <f>IF(C32="","",IF(C32="BOD","","(…....................)"))</f>
        <v/>
      </c>
      <c r="I37" s="169"/>
      <c r="J37" s="169" t="str">
        <f>IF(C32="","","(…....................)")</f>
        <v/>
      </c>
      <c r="K37" s="169"/>
      <c r="L37" s="169"/>
      <c r="M37" s="169"/>
      <c r="N37" s="169" t="str">
        <f>IF(C32="","","(…....................)")</f>
        <v/>
      </c>
      <c r="O37" s="209"/>
      <c r="P37" s="172"/>
      <c r="Q37" s="119"/>
      <c r="R37" s="119"/>
      <c r="S37" s="119"/>
      <c r="T37" s="119"/>
      <c r="U37" s="119"/>
    </row>
    <row r="38" spans="1:21" ht="15.75" thickBot="1" x14ac:dyDescent="0.3">
      <c r="A38" s="67"/>
      <c r="B38" s="173"/>
      <c r="C38" s="174" t="str">
        <f>IF(C31="","",IF(Q7="",G8,Q7))</f>
        <v/>
      </c>
      <c r="D38" s="175"/>
      <c r="E38" s="175"/>
      <c r="F38" s="175"/>
      <c r="G38" s="176"/>
      <c r="H38" s="177" t="str">
        <f>IF(H31="","",IF(C38="Direktur","",IF(C32="Purchasing",IF(C38="Staff","Supervisor","Direktur"),IF(C38="Manager'","General manager",IF(C38="Direktur","",IF(C38="General Manager","Direktur",IF(C38="Jr. Manager","Direktur",IF(C38="Manager","Direktur",IF(C38="Regional Manager","National Manager",IF(C38="Area Sales Mgr","National Manager",IF(C38="Area Sales Spv","National Manager",IF(C38="Area Sales","National Manager",IF(C38="Delivery Collector","National Manager",IF(C38="National Manager","General Manager","Manager"))))))))))))))</f>
        <v/>
      </c>
      <c r="I38" s="177"/>
      <c r="J38" s="177" t="str">
        <f>IF(C32="","","Controller ")</f>
        <v/>
      </c>
      <c r="K38" s="177"/>
      <c r="L38" s="177"/>
      <c r="M38" s="177"/>
      <c r="N38" s="177" t="str">
        <f>IF(N31="Diketahui, ","Manager",C38)</f>
        <v/>
      </c>
      <c r="O38" s="210"/>
      <c r="P38" s="155"/>
      <c r="R38" s="42"/>
      <c r="S38" s="42"/>
      <c r="T38" s="42"/>
      <c r="U38" s="42"/>
    </row>
    <row r="39" spans="1:21" ht="6.75" customHeight="1" thickBot="1" x14ac:dyDescent="0.3">
      <c r="A39" s="36" t="s">
        <v>4</v>
      </c>
      <c r="B39" s="180"/>
      <c r="C39" s="181"/>
      <c r="D39" s="181"/>
      <c r="E39" s="181"/>
      <c r="F39" s="182"/>
      <c r="G39" s="182"/>
      <c r="H39" s="182"/>
      <c r="I39" s="182"/>
      <c r="J39" s="182"/>
      <c r="K39" s="182"/>
      <c r="L39" s="183"/>
      <c r="M39" s="183"/>
      <c r="N39" s="183"/>
      <c r="O39" s="183"/>
      <c r="P39" s="184"/>
      <c r="R39" s="42"/>
      <c r="S39" s="42"/>
      <c r="T39" s="42"/>
      <c r="U39" s="42"/>
    </row>
    <row r="40" spans="1:21" ht="6.75" customHeight="1" thickTop="1" x14ac:dyDescent="0.25">
      <c r="B40" s="185"/>
      <c r="C40" s="185"/>
      <c r="D40" s="185"/>
      <c r="E40" s="185"/>
      <c r="F40" s="186"/>
      <c r="G40" s="186"/>
      <c r="H40" s="186"/>
      <c r="I40" s="186"/>
      <c r="J40" s="186"/>
      <c r="K40" s="186"/>
      <c r="L40" s="38"/>
      <c r="M40" s="38"/>
      <c r="N40" s="38"/>
      <c r="O40" s="38"/>
      <c r="P40" s="38"/>
      <c r="R40" s="42"/>
      <c r="S40" s="42"/>
      <c r="T40" s="42"/>
      <c r="U40" s="42"/>
    </row>
    <row r="41" spans="1:21" s="42" customFormat="1" x14ac:dyDescent="0.25">
      <c r="A41" s="36" t="s">
        <v>8</v>
      </c>
      <c r="B41" s="187"/>
      <c r="C41" s="187"/>
      <c r="D41" s="187"/>
      <c r="E41" s="188"/>
      <c r="F41" s="187"/>
      <c r="G41" s="187"/>
      <c r="H41" s="187"/>
      <c r="I41" s="187"/>
      <c r="J41" s="189"/>
      <c r="K41" s="189"/>
      <c r="L41" s="189"/>
      <c r="M41" s="189"/>
      <c r="N41" s="189"/>
      <c r="O41" s="189"/>
      <c r="P41" s="189"/>
    </row>
    <row r="42" spans="1:21" s="42" customFormat="1" x14ac:dyDescent="0.25">
      <c r="A42" s="36" t="s">
        <v>9</v>
      </c>
      <c r="B42" s="36"/>
      <c r="C42" s="36"/>
      <c r="D42" s="36"/>
      <c r="E42" s="36" t="s">
        <v>1</v>
      </c>
      <c r="F42" s="36"/>
      <c r="G42" s="36"/>
      <c r="H42" s="36"/>
      <c r="I42" s="36"/>
      <c r="J42" s="67"/>
      <c r="K42" s="67"/>
      <c r="L42" s="67"/>
      <c r="M42" s="67"/>
      <c r="N42" s="67"/>
      <c r="O42" s="67"/>
      <c r="P42" s="67"/>
    </row>
    <row r="43" spans="1:21" s="42" customFormat="1" x14ac:dyDescent="0.25">
      <c r="A43" s="190" t="s">
        <v>4</v>
      </c>
      <c r="B43" s="190"/>
      <c r="C43" s="191"/>
      <c r="D43" s="192"/>
      <c r="E43" s="192" t="s">
        <v>10</v>
      </c>
      <c r="F43" s="36"/>
      <c r="G43" s="36"/>
      <c r="H43" s="36"/>
      <c r="I43" s="36"/>
      <c r="J43" s="67"/>
      <c r="K43" s="67"/>
      <c r="L43" s="67"/>
      <c r="M43" s="67"/>
      <c r="N43" s="67"/>
      <c r="O43" s="67"/>
      <c r="P43" s="67"/>
    </row>
    <row r="44" spans="1:21" s="42" customFormat="1" x14ac:dyDescent="0.25">
      <c r="A44" s="190" t="s">
        <v>5</v>
      </c>
      <c r="B44" s="190"/>
      <c r="C44" s="191"/>
      <c r="D44" s="192"/>
      <c r="E44" s="192" t="s">
        <v>11</v>
      </c>
      <c r="F44" s="58"/>
      <c r="G44" s="36"/>
      <c r="H44" s="36"/>
      <c r="I44" s="36"/>
      <c r="J44" s="67"/>
      <c r="K44" s="67"/>
      <c r="L44" s="67"/>
      <c r="M44" s="67"/>
      <c r="N44" s="67"/>
      <c r="O44" s="67"/>
      <c r="P44" s="67"/>
      <c r="T44" s="67"/>
    </row>
    <row r="45" spans="1:21" s="42" customFormat="1" x14ac:dyDescent="0.25">
      <c r="A45" s="193" t="s">
        <v>4</v>
      </c>
      <c r="B45" s="190"/>
      <c r="C45" s="191"/>
      <c r="D45" s="192"/>
      <c r="E45" s="192"/>
      <c r="F45" s="58"/>
      <c r="G45" s="36"/>
      <c r="H45" s="36"/>
      <c r="I45" s="36"/>
      <c r="J45" s="67"/>
      <c r="K45" s="67"/>
      <c r="L45" s="67"/>
      <c r="M45" s="67"/>
      <c r="N45" s="67"/>
      <c r="O45" s="67"/>
      <c r="P45" s="67"/>
    </row>
    <row r="46" spans="1:21" s="42" customFormat="1" x14ac:dyDescent="0.25">
      <c r="A46" s="194" t="s">
        <v>12</v>
      </c>
      <c r="B46" s="195"/>
      <c r="C46" s="191"/>
      <c r="D46" s="192"/>
      <c r="E46" s="192"/>
      <c r="F46" s="192" t="s">
        <v>7</v>
      </c>
      <c r="G46" s="36"/>
      <c r="H46" s="36"/>
      <c r="I46" s="36"/>
      <c r="J46" s="67"/>
      <c r="K46" s="67"/>
      <c r="L46" s="67"/>
      <c r="M46" s="67"/>
      <c r="N46" s="67"/>
      <c r="O46" s="67"/>
      <c r="P46" s="67"/>
    </row>
    <row r="47" spans="1:21" s="42" customFormat="1" x14ac:dyDescent="0.25">
      <c r="A47" s="193" t="s">
        <v>14</v>
      </c>
      <c r="B47" s="190"/>
      <c r="C47" s="191"/>
      <c r="D47" s="192"/>
      <c r="E47" s="192"/>
      <c r="F47" s="192" t="s">
        <v>27</v>
      </c>
      <c r="G47" s="36"/>
      <c r="H47" s="36"/>
      <c r="I47" s="36"/>
      <c r="J47" s="67"/>
      <c r="K47" s="67"/>
      <c r="L47" s="67"/>
      <c r="M47" s="67"/>
      <c r="N47" s="67"/>
      <c r="O47" s="67"/>
      <c r="P47" s="67"/>
    </row>
    <row r="48" spans="1:21" s="42" customFormat="1" x14ac:dyDescent="0.25">
      <c r="A48" s="193" t="s">
        <v>15</v>
      </c>
      <c r="B48" s="190"/>
      <c r="C48" s="191"/>
      <c r="D48" s="192"/>
      <c r="E48" s="192"/>
      <c r="F48" s="192" t="s">
        <v>26</v>
      </c>
      <c r="G48" s="36"/>
      <c r="H48" s="36"/>
      <c r="I48" s="36"/>
      <c r="J48" s="67"/>
      <c r="K48" s="67"/>
      <c r="L48" s="67"/>
      <c r="M48" s="67"/>
      <c r="N48" s="67"/>
      <c r="O48" s="67"/>
      <c r="P48" s="67"/>
    </row>
    <row r="49" spans="1:20" s="42" customFormat="1" x14ac:dyDescent="0.25">
      <c r="A49" s="193" t="s">
        <v>2</v>
      </c>
      <c r="B49" s="190"/>
      <c r="C49" s="191"/>
      <c r="D49" s="192"/>
      <c r="E49" s="192"/>
      <c r="F49" s="58"/>
      <c r="G49" s="36"/>
      <c r="H49" s="36"/>
      <c r="I49" s="36"/>
      <c r="J49" s="67"/>
      <c r="K49" s="67"/>
      <c r="L49" s="67"/>
      <c r="M49" s="67"/>
      <c r="N49" s="67"/>
      <c r="O49" s="67"/>
      <c r="P49" s="67"/>
    </row>
    <row r="50" spans="1:20" s="42" customFormat="1" x14ac:dyDescent="0.25">
      <c r="A50" s="193" t="s">
        <v>29</v>
      </c>
      <c r="B50" s="190"/>
      <c r="C50" s="191"/>
      <c r="D50" s="192"/>
      <c r="E50" s="192"/>
      <c r="F50" s="36"/>
      <c r="G50" s="36"/>
      <c r="H50" s="36"/>
      <c r="I50" s="36"/>
      <c r="J50" s="67"/>
      <c r="K50" s="67"/>
      <c r="L50" s="67"/>
      <c r="M50" s="67"/>
      <c r="N50" s="67"/>
      <c r="O50" s="67"/>
      <c r="P50" s="67"/>
    </row>
    <row r="51" spans="1:20" s="42" customFormat="1" x14ac:dyDescent="0.25">
      <c r="A51" s="196" t="s">
        <v>16</v>
      </c>
      <c r="B51" s="190"/>
      <c r="C51" s="191"/>
      <c r="D51" s="192"/>
      <c r="E51" s="192"/>
      <c r="F51" s="36"/>
      <c r="G51" s="36"/>
      <c r="H51" s="36"/>
      <c r="I51" s="36"/>
      <c r="J51" s="67"/>
      <c r="K51" s="67"/>
      <c r="L51" s="67"/>
      <c r="M51" s="67"/>
      <c r="N51" s="67"/>
      <c r="O51" s="67"/>
      <c r="P51" s="67"/>
    </row>
    <row r="52" spans="1:20" s="42" customFormat="1" x14ac:dyDescent="0.25">
      <c r="A52" s="193" t="s">
        <v>13</v>
      </c>
      <c r="B52" s="190"/>
      <c r="C52" s="191"/>
      <c r="D52" s="192"/>
      <c r="E52" s="192"/>
      <c r="F52" s="58"/>
      <c r="G52" s="36"/>
      <c r="H52" s="36"/>
      <c r="I52" s="36"/>
      <c r="J52" s="67"/>
      <c r="K52" s="67"/>
      <c r="L52" s="67"/>
      <c r="M52" s="67"/>
      <c r="N52" s="67"/>
      <c r="O52" s="67"/>
      <c r="P52" s="67"/>
      <c r="R52" s="67"/>
      <c r="S52" s="67"/>
      <c r="T52" s="67"/>
    </row>
    <row r="53" spans="1:20" s="42" customFormat="1" x14ac:dyDescent="0.25">
      <c r="A53" s="193" t="s">
        <v>30</v>
      </c>
      <c r="B53" s="190"/>
      <c r="C53" s="191"/>
      <c r="D53" s="192"/>
      <c r="E53" s="192"/>
      <c r="F53" s="58"/>
      <c r="G53" s="36"/>
      <c r="H53" s="36"/>
      <c r="I53" s="36"/>
      <c r="J53" s="67"/>
      <c r="K53" s="67"/>
      <c r="L53" s="67"/>
      <c r="M53" s="67"/>
      <c r="N53" s="67"/>
      <c r="O53" s="67"/>
      <c r="P53" s="67"/>
      <c r="R53" s="67"/>
      <c r="S53" s="67"/>
      <c r="T53" s="67"/>
    </row>
    <row r="54" spans="1:20" s="42" customFormat="1" x14ac:dyDescent="0.25">
      <c r="A54" s="193" t="s">
        <v>31</v>
      </c>
      <c r="B54" s="197"/>
      <c r="C54" s="191"/>
      <c r="D54" s="192"/>
      <c r="E54" s="192"/>
      <c r="F54" s="58"/>
      <c r="G54" s="36"/>
      <c r="H54" s="36"/>
      <c r="I54" s="36"/>
      <c r="J54" s="67"/>
      <c r="K54" s="67"/>
      <c r="L54" s="67"/>
      <c r="M54" s="67"/>
      <c r="N54" s="67"/>
      <c r="O54" s="67"/>
      <c r="P54" s="67"/>
      <c r="R54" s="67"/>
      <c r="S54" s="67"/>
      <c r="T54" s="67"/>
    </row>
    <row r="55" spans="1:20" s="42" customFormat="1" x14ac:dyDescent="0.25">
      <c r="A55" s="193" t="s">
        <v>32</v>
      </c>
      <c r="B55" s="190"/>
      <c r="C55" s="191"/>
      <c r="D55" s="192"/>
      <c r="E55" s="192"/>
      <c r="F55" s="58"/>
      <c r="G55" s="36"/>
      <c r="H55" s="36"/>
      <c r="I55" s="36"/>
      <c r="J55" s="67"/>
      <c r="K55" s="67"/>
      <c r="L55" s="67"/>
      <c r="M55" s="67"/>
      <c r="N55" s="67"/>
      <c r="O55" s="67"/>
      <c r="P55" s="67"/>
      <c r="R55" s="67"/>
      <c r="S55" s="67"/>
      <c r="T55" s="67"/>
    </row>
    <row r="56" spans="1:20" s="42" customFormat="1" x14ac:dyDescent="0.25">
      <c r="A56" s="193" t="s">
        <v>33</v>
      </c>
      <c r="B56" s="195"/>
      <c r="C56" s="191"/>
      <c r="D56" s="192"/>
      <c r="E56" s="192"/>
      <c r="F56" s="36"/>
      <c r="G56" s="36"/>
      <c r="H56" s="36"/>
      <c r="I56" s="36"/>
      <c r="J56" s="67"/>
      <c r="K56" s="67"/>
      <c r="L56" s="67"/>
      <c r="M56" s="67"/>
      <c r="N56" s="67"/>
      <c r="O56" s="67"/>
      <c r="P56" s="67"/>
      <c r="R56" s="67"/>
      <c r="S56" s="67"/>
      <c r="T56" s="67"/>
    </row>
    <row r="57" spans="1:20" s="42" customFormat="1" x14ac:dyDescent="0.25">
      <c r="A57" s="193" t="s">
        <v>34</v>
      </c>
      <c r="B57" s="190"/>
      <c r="C57" s="191"/>
      <c r="D57" s="192"/>
      <c r="E57" s="192"/>
      <c r="F57" s="36"/>
      <c r="G57" s="36"/>
      <c r="H57" s="36"/>
      <c r="I57" s="36"/>
      <c r="J57" s="67"/>
      <c r="K57" s="67"/>
      <c r="L57" s="67"/>
      <c r="M57" s="67"/>
      <c r="N57" s="67"/>
      <c r="O57" s="67"/>
      <c r="P57" s="67"/>
      <c r="R57" s="67"/>
      <c r="S57" s="67"/>
      <c r="T57" s="67"/>
    </row>
    <row r="58" spans="1:20" s="42" customFormat="1" x14ac:dyDescent="0.25">
      <c r="A58" s="196"/>
      <c r="B58" s="190"/>
      <c r="C58" s="191"/>
      <c r="D58" s="192"/>
      <c r="E58" s="192"/>
      <c r="F58" s="36"/>
      <c r="G58" s="36"/>
      <c r="H58" s="36"/>
      <c r="I58" s="36"/>
      <c r="J58" s="67"/>
      <c r="K58" s="67"/>
      <c r="L58" s="67"/>
      <c r="M58" s="67"/>
      <c r="N58" s="67"/>
      <c r="O58" s="67"/>
      <c r="P58" s="67"/>
      <c r="R58" s="67"/>
      <c r="S58" s="67"/>
      <c r="T58" s="14"/>
    </row>
    <row r="59" spans="1:20" s="42" customFormat="1" x14ac:dyDescent="0.25">
      <c r="A59" s="198" t="s">
        <v>4</v>
      </c>
      <c r="B59" s="190"/>
      <c r="C59" s="191"/>
      <c r="D59" s="192"/>
      <c r="E59" s="192"/>
      <c r="F59" s="36"/>
      <c r="G59" s="36"/>
      <c r="H59" s="36"/>
      <c r="I59" s="36"/>
      <c r="J59" s="67"/>
      <c r="K59" s="67"/>
      <c r="L59" s="67"/>
      <c r="M59" s="67"/>
      <c r="N59" s="67"/>
      <c r="O59" s="67"/>
      <c r="P59" s="67"/>
      <c r="R59" s="67"/>
      <c r="S59" s="67"/>
      <c r="T59" s="14"/>
    </row>
    <row r="60" spans="1:20" s="42" customFormat="1" x14ac:dyDescent="0.25">
      <c r="A60" s="199" t="s">
        <v>16</v>
      </c>
      <c r="B60" s="190"/>
      <c r="C60" s="191"/>
      <c r="D60" s="192"/>
      <c r="E60" s="192"/>
      <c r="F60" s="36"/>
      <c r="G60" s="36"/>
      <c r="H60" s="36"/>
      <c r="I60" s="36"/>
      <c r="J60" s="67"/>
      <c r="K60" s="67"/>
      <c r="L60" s="67"/>
      <c r="M60" s="67"/>
      <c r="N60" s="67"/>
      <c r="O60" s="67"/>
      <c r="P60" s="67"/>
      <c r="R60" s="67"/>
      <c r="S60" s="67"/>
      <c r="T60" s="14"/>
    </row>
    <row r="61" spans="1:20" s="42" customFormat="1" x14ac:dyDescent="0.25">
      <c r="A61" s="193" t="s">
        <v>4</v>
      </c>
      <c r="B61" s="190"/>
      <c r="C61" s="191"/>
      <c r="D61" s="192"/>
      <c r="E61" s="192"/>
      <c r="F61" s="36"/>
      <c r="G61" s="36"/>
      <c r="H61" s="36"/>
      <c r="I61" s="36"/>
      <c r="J61" s="67"/>
      <c r="K61" s="67"/>
      <c r="L61" s="67"/>
      <c r="M61" s="67"/>
      <c r="N61" s="67"/>
      <c r="O61" s="67"/>
      <c r="P61" s="67"/>
      <c r="R61" s="67"/>
      <c r="S61" s="67"/>
      <c r="T61" s="14"/>
    </row>
    <row r="62" spans="1:20" s="42" customFormat="1" x14ac:dyDescent="0.25">
      <c r="A62" s="194" t="s">
        <v>18</v>
      </c>
      <c r="B62" s="190"/>
      <c r="C62" s="191"/>
      <c r="D62" s="192"/>
      <c r="E62" s="192"/>
      <c r="F62" s="36"/>
      <c r="G62" s="36"/>
      <c r="H62" s="36"/>
      <c r="I62" s="36"/>
      <c r="J62" s="67"/>
      <c r="K62" s="67"/>
      <c r="L62" s="67"/>
      <c r="M62" s="67"/>
      <c r="N62" s="67"/>
      <c r="O62" s="67"/>
      <c r="P62" s="67"/>
      <c r="R62" s="67"/>
      <c r="S62" s="67"/>
      <c r="T62" s="14"/>
    </row>
    <row r="63" spans="1:20" s="42" customFormat="1" x14ac:dyDescent="0.25">
      <c r="A63" s="193" t="s">
        <v>19</v>
      </c>
      <c r="B63" s="190"/>
      <c r="C63" s="191"/>
      <c r="D63" s="192"/>
      <c r="E63" s="192"/>
      <c r="F63" s="36"/>
      <c r="G63" s="36"/>
      <c r="H63" s="36"/>
      <c r="I63" s="36"/>
      <c r="J63" s="67"/>
      <c r="K63" s="67"/>
      <c r="L63" s="67"/>
      <c r="M63" s="67"/>
      <c r="N63" s="67"/>
      <c r="O63" s="67"/>
      <c r="P63" s="67"/>
      <c r="R63" s="67"/>
      <c r="S63" s="67"/>
      <c r="T63" s="14"/>
    </row>
    <row r="64" spans="1:20" s="42" customFormat="1" x14ac:dyDescent="0.25">
      <c r="A64" s="193" t="s">
        <v>20</v>
      </c>
      <c r="B64" s="190"/>
      <c r="C64" s="191"/>
      <c r="D64" s="192"/>
      <c r="E64" s="192"/>
      <c r="F64" s="36"/>
      <c r="G64" s="36"/>
      <c r="H64" s="36"/>
      <c r="I64" s="36"/>
      <c r="J64" s="67"/>
      <c r="K64" s="67"/>
      <c r="L64" s="67"/>
      <c r="M64" s="67"/>
      <c r="N64" s="67"/>
      <c r="O64" s="67"/>
      <c r="P64" s="67"/>
      <c r="R64" s="67"/>
      <c r="S64" s="67"/>
      <c r="T64" s="14"/>
    </row>
    <row r="65" spans="1:20" s="42" customFormat="1" x14ac:dyDescent="0.25">
      <c r="A65" s="193" t="s">
        <v>35</v>
      </c>
      <c r="B65" s="200"/>
      <c r="C65" s="191"/>
      <c r="D65" s="192"/>
      <c r="E65" s="192"/>
      <c r="F65" s="36"/>
      <c r="G65" s="36"/>
      <c r="H65" s="36"/>
      <c r="I65" s="36"/>
      <c r="J65" s="67"/>
      <c r="K65" s="67"/>
      <c r="L65" s="67"/>
      <c r="M65" s="67"/>
      <c r="N65" s="67"/>
      <c r="O65" s="67"/>
      <c r="P65" s="67"/>
      <c r="R65" s="67"/>
      <c r="S65" s="67"/>
      <c r="T65" s="67"/>
    </row>
    <row r="66" spans="1:20" s="42" customFormat="1" x14ac:dyDescent="0.25">
      <c r="A66" s="193" t="s">
        <v>21</v>
      </c>
      <c r="B66" s="190"/>
      <c r="C66" s="191"/>
      <c r="D66" s="192"/>
      <c r="E66" s="192"/>
      <c r="F66" s="36"/>
      <c r="G66" s="36"/>
      <c r="H66" s="36"/>
      <c r="I66" s="36"/>
      <c r="J66" s="67"/>
      <c r="K66" s="67"/>
      <c r="L66" s="67"/>
      <c r="M66" s="67"/>
      <c r="N66" s="67"/>
      <c r="O66" s="67"/>
      <c r="P66" s="67"/>
      <c r="R66" s="67"/>
      <c r="S66" s="67"/>
      <c r="T66" s="67"/>
    </row>
    <row r="67" spans="1:20" s="42" customFormat="1" x14ac:dyDescent="0.25">
      <c r="A67" s="193" t="s">
        <v>22</v>
      </c>
      <c r="B67" s="190"/>
      <c r="C67" s="191"/>
      <c r="D67" s="192"/>
      <c r="E67" s="192"/>
      <c r="F67" s="36"/>
      <c r="G67" s="36"/>
      <c r="H67" s="36"/>
      <c r="I67" s="36"/>
      <c r="J67" s="67"/>
      <c r="K67" s="67"/>
      <c r="L67" s="67"/>
      <c r="M67" s="67"/>
      <c r="N67" s="67"/>
      <c r="O67" s="67"/>
      <c r="P67" s="67"/>
      <c r="R67" s="67"/>
      <c r="S67" s="67"/>
      <c r="T67" s="67"/>
    </row>
    <row r="68" spans="1:20" s="42" customFormat="1" x14ac:dyDescent="0.25">
      <c r="A68" s="193" t="s">
        <v>23</v>
      </c>
      <c r="B68" s="190"/>
      <c r="C68" s="191"/>
      <c r="D68" s="192"/>
      <c r="E68" s="192"/>
      <c r="F68" s="36"/>
      <c r="G68" s="36"/>
      <c r="H68" s="36"/>
      <c r="I68" s="36"/>
      <c r="J68" s="67"/>
      <c r="K68" s="67"/>
      <c r="L68" s="67"/>
      <c r="M68" s="67"/>
      <c r="N68" s="67"/>
      <c r="O68" s="67"/>
      <c r="P68" s="67"/>
      <c r="R68" s="67"/>
      <c r="S68" s="67"/>
      <c r="T68" s="67"/>
    </row>
    <row r="69" spans="1:20" s="42" customFormat="1" x14ac:dyDescent="0.25">
      <c r="A69" s="193" t="s">
        <v>24</v>
      </c>
      <c r="B69" s="190"/>
      <c r="C69" s="191"/>
      <c r="D69" s="192"/>
      <c r="E69" s="192"/>
      <c r="F69" s="36"/>
      <c r="G69" s="36"/>
      <c r="H69" s="36"/>
      <c r="I69" s="36"/>
      <c r="J69" s="67"/>
      <c r="K69" s="67"/>
      <c r="L69" s="67"/>
      <c r="M69" s="67"/>
      <c r="N69" s="67"/>
      <c r="O69" s="67"/>
      <c r="P69" s="67"/>
      <c r="R69" s="67"/>
      <c r="S69" s="67"/>
      <c r="T69" s="67"/>
    </row>
    <row r="70" spans="1:20" s="42" customFormat="1" x14ac:dyDescent="0.25">
      <c r="A70" s="193" t="s">
        <v>25</v>
      </c>
      <c r="B70" s="190"/>
      <c r="C70" s="191"/>
      <c r="D70" s="192"/>
      <c r="E70" s="192"/>
      <c r="F70" s="36"/>
      <c r="G70" s="36"/>
      <c r="H70" s="36"/>
      <c r="I70" s="36"/>
      <c r="J70" s="67"/>
      <c r="K70" s="67"/>
      <c r="L70" s="67"/>
      <c r="M70" s="67"/>
      <c r="N70" s="67"/>
      <c r="O70" s="67"/>
      <c r="P70" s="67"/>
      <c r="R70" s="67"/>
      <c r="S70" s="67"/>
      <c r="T70" s="67"/>
    </row>
    <row r="71" spans="1:20" s="42" customFormat="1" x14ac:dyDescent="0.25">
      <c r="A71" s="193" t="s">
        <v>3</v>
      </c>
      <c r="B71" s="195"/>
      <c r="C71" s="191"/>
      <c r="D71" s="192"/>
      <c r="E71" s="192"/>
      <c r="F71" s="36"/>
      <c r="G71" s="36"/>
      <c r="H71" s="36"/>
      <c r="I71" s="36"/>
      <c r="J71" s="67"/>
      <c r="K71" s="67"/>
      <c r="L71" s="67"/>
      <c r="M71" s="67"/>
      <c r="N71" s="67"/>
      <c r="O71" s="67"/>
      <c r="P71" s="67"/>
      <c r="R71" s="67"/>
      <c r="S71" s="67"/>
      <c r="T71" s="67"/>
    </row>
    <row r="72" spans="1:20" s="42" customFormat="1" x14ac:dyDescent="0.25">
      <c r="A72" s="201" t="s">
        <v>4</v>
      </c>
      <c r="B72" s="191"/>
      <c r="C72" s="191"/>
      <c r="D72" s="192"/>
      <c r="E72" s="192"/>
      <c r="F72" s="36"/>
      <c r="G72" s="36"/>
      <c r="H72" s="36"/>
      <c r="I72" s="36"/>
      <c r="J72" s="67"/>
      <c r="K72" s="67"/>
      <c r="L72" s="67"/>
      <c r="M72" s="67"/>
      <c r="N72" s="67"/>
      <c r="O72" s="67"/>
      <c r="P72" s="67"/>
    </row>
    <row r="73" spans="1:20" s="42" customFormat="1" x14ac:dyDescent="0.25">
      <c r="A73" s="193" t="s">
        <v>36</v>
      </c>
      <c r="B73" s="191"/>
      <c r="C73" s="191"/>
      <c r="D73" s="192"/>
      <c r="E73" s="192"/>
      <c r="F73" s="36"/>
      <c r="G73" s="36"/>
      <c r="H73" s="36"/>
      <c r="I73" s="36"/>
      <c r="J73" s="67"/>
      <c r="K73" s="67"/>
      <c r="L73" s="67"/>
      <c r="M73" s="67"/>
      <c r="N73" s="67"/>
      <c r="O73" s="67"/>
      <c r="P73" s="67"/>
    </row>
    <row r="74" spans="1:20" s="42" customFormat="1" x14ac:dyDescent="0.25">
      <c r="A74" s="193" t="s">
        <v>37</v>
      </c>
      <c r="B74" s="191"/>
      <c r="C74" s="191"/>
      <c r="D74" s="192"/>
      <c r="E74" s="192"/>
      <c r="F74" s="36"/>
      <c r="G74" s="36"/>
      <c r="H74" s="36"/>
      <c r="I74" s="36"/>
      <c r="J74" s="67"/>
      <c r="K74" s="67"/>
      <c r="L74" s="67"/>
      <c r="M74" s="67"/>
      <c r="N74" s="67"/>
      <c r="O74" s="67"/>
      <c r="P74" s="67"/>
    </row>
    <row r="75" spans="1:20" s="42" customFormat="1" x14ac:dyDescent="0.25">
      <c r="A75" s="193" t="s">
        <v>17</v>
      </c>
      <c r="B75" s="191"/>
      <c r="C75" s="191"/>
      <c r="D75" s="192"/>
      <c r="E75" s="192"/>
      <c r="F75" s="36"/>
      <c r="G75" s="36"/>
      <c r="H75" s="36"/>
      <c r="I75" s="36"/>
      <c r="J75" s="67"/>
      <c r="K75" s="67"/>
      <c r="L75" s="67"/>
      <c r="M75" s="67"/>
      <c r="N75" s="67"/>
      <c r="O75" s="67"/>
      <c r="P75" s="67"/>
    </row>
    <row r="76" spans="1:20" s="42" customFormat="1" x14ac:dyDescent="0.25">
      <c r="A76" s="193" t="s">
        <v>38</v>
      </c>
      <c r="B76" s="191"/>
      <c r="C76" s="191"/>
      <c r="D76" s="192"/>
      <c r="E76" s="192"/>
      <c r="F76" s="36"/>
      <c r="G76" s="36"/>
      <c r="H76" s="36"/>
      <c r="I76" s="36"/>
      <c r="J76" s="67"/>
      <c r="K76" s="67"/>
      <c r="L76" s="67"/>
      <c r="M76" s="67"/>
      <c r="N76" s="67"/>
      <c r="O76" s="67"/>
      <c r="P76" s="67"/>
    </row>
    <row r="77" spans="1:20" s="42" customFormat="1" x14ac:dyDescent="0.25">
      <c r="A77" s="193" t="s">
        <v>3</v>
      </c>
      <c r="B77" s="191"/>
      <c r="C77" s="191"/>
      <c r="D77" s="192"/>
      <c r="E77" s="192"/>
      <c r="F77" s="36"/>
      <c r="G77" s="36"/>
      <c r="H77" s="36"/>
      <c r="I77" s="36"/>
      <c r="J77" s="67"/>
      <c r="K77" s="67"/>
      <c r="L77" s="67"/>
      <c r="M77" s="67"/>
      <c r="N77" s="67"/>
      <c r="O77" s="67"/>
      <c r="P77" s="67"/>
    </row>
    <row r="78" spans="1:20" s="42" customFormat="1" x14ac:dyDescent="0.25">
      <c r="A78" s="202"/>
      <c r="B78" s="202"/>
      <c r="C78" s="202"/>
      <c r="D78" s="203"/>
      <c r="E78" s="203"/>
      <c r="F78" s="67"/>
      <c r="G78" s="67"/>
      <c r="H78" s="67"/>
      <c r="I78" s="67"/>
      <c r="J78" s="67"/>
      <c r="K78" s="67"/>
      <c r="L78" s="67"/>
      <c r="M78" s="67"/>
      <c r="N78" s="67"/>
      <c r="O78" s="67"/>
      <c r="P78" s="67"/>
    </row>
    <row r="79" spans="1:20" s="42" customFormat="1" x14ac:dyDescent="0.25">
      <c r="A79" s="202"/>
      <c r="B79" s="202"/>
      <c r="C79" s="202"/>
      <c r="D79" s="203"/>
      <c r="E79" s="203"/>
      <c r="F79" s="67"/>
      <c r="G79" s="67"/>
      <c r="H79" s="67"/>
      <c r="I79" s="67"/>
      <c r="J79" s="67"/>
      <c r="K79" s="67"/>
      <c r="L79" s="67"/>
      <c r="M79" s="67"/>
      <c r="N79" s="67"/>
      <c r="O79" s="67"/>
      <c r="P79" s="67"/>
    </row>
    <row r="80" spans="1:20" s="42" customFormat="1" x14ac:dyDescent="0.25">
      <c r="A80" s="202"/>
      <c r="B80" s="202"/>
      <c r="C80" s="202"/>
      <c r="D80" s="203"/>
      <c r="E80" s="203"/>
      <c r="F80" s="67"/>
      <c r="G80" s="67"/>
      <c r="H80" s="67"/>
    </row>
    <row r="81" spans="1:21" s="42" customFormat="1" x14ac:dyDescent="0.25">
      <c r="A81" s="202"/>
      <c r="B81" s="202"/>
      <c r="C81" s="202"/>
      <c r="D81" s="203"/>
      <c r="E81" s="203"/>
      <c r="F81" s="67"/>
      <c r="G81" s="67"/>
      <c r="H81" s="67"/>
    </row>
    <row r="82" spans="1:21" s="42" customFormat="1" x14ac:dyDescent="0.25">
      <c r="A82" s="202"/>
      <c r="B82" s="202"/>
      <c r="C82" s="202"/>
      <c r="D82" s="203"/>
      <c r="E82" s="203"/>
      <c r="F82" s="67"/>
      <c r="G82" s="67"/>
      <c r="H82" s="67"/>
    </row>
    <row r="83" spans="1:21" s="42" customFormat="1" x14ac:dyDescent="0.25">
      <c r="A83" s="202"/>
      <c r="B83" s="202"/>
      <c r="C83" s="202"/>
      <c r="D83" s="203"/>
      <c r="E83" s="203"/>
      <c r="F83" s="67"/>
      <c r="G83" s="67"/>
      <c r="H83" s="67"/>
    </row>
    <row r="84" spans="1:21" s="42" customFormat="1" x14ac:dyDescent="0.25">
      <c r="A84" s="202"/>
      <c r="B84" s="202"/>
      <c r="C84" s="202"/>
      <c r="D84" s="203"/>
      <c r="E84" s="203"/>
      <c r="F84" s="67"/>
      <c r="G84" s="67"/>
      <c r="H84" s="67"/>
    </row>
    <row r="85" spans="1:21" s="42" customFormat="1" x14ac:dyDescent="0.25">
      <c r="A85" s="202"/>
      <c r="B85" s="202"/>
      <c r="C85" s="202"/>
      <c r="D85" s="203"/>
      <c r="E85" s="203"/>
      <c r="F85" s="67"/>
      <c r="G85" s="67"/>
      <c r="H85" s="67"/>
      <c r="L85" s="43"/>
      <c r="M85" s="43"/>
      <c r="N85" s="43"/>
      <c r="O85" s="43"/>
      <c r="P85" s="43"/>
      <c r="R85" s="43"/>
      <c r="S85" s="43"/>
      <c r="T85" s="43"/>
      <c r="U85" s="43"/>
    </row>
    <row r="86" spans="1:21" s="42" customFormat="1" x14ac:dyDescent="0.25">
      <c r="A86" s="202"/>
      <c r="B86" s="202"/>
      <c r="C86" s="202"/>
      <c r="D86" s="203"/>
      <c r="E86" s="203"/>
      <c r="F86" s="67"/>
      <c r="G86" s="67"/>
      <c r="H86" s="67"/>
      <c r="L86" s="43"/>
      <c r="M86" s="43"/>
      <c r="N86" s="43"/>
      <c r="O86" s="43"/>
      <c r="P86" s="43"/>
      <c r="R86" s="43"/>
      <c r="S86" s="43"/>
      <c r="T86" s="43"/>
      <c r="U86" s="43"/>
    </row>
    <row r="87" spans="1:21" s="42" customFormat="1" x14ac:dyDescent="0.25">
      <c r="A87" s="202"/>
      <c r="B87" s="202"/>
      <c r="C87" s="202"/>
      <c r="D87" s="203"/>
      <c r="E87" s="203"/>
      <c r="F87" s="67"/>
      <c r="G87" s="67"/>
      <c r="H87" s="67"/>
      <c r="L87" s="43"/>
      <c r="M87" s="43"/>
      <c r="N87" s="43"/>
      <c r="O87" s="43"/>
      <c r="P87" s="43"/>
      <c r="R87" s="43"/>
      <c r="S87" s="43"/>
      <c r="T87" s="43"/>
      <c r="U87" s="43"/>
    </row>
    <row r="88" spans="1:21" s="42" customFormat="1" x14ac:dyDescent="0.25">
      <c r="A88" s="202"/>
      <c r="B88" s="202"/>
      <c r="C88" s="202"/>
      <c r="D88" s="203"/>
      <c r="E88" s="203"/>
      <c r="F88" s="67"/>
      <c r="G88" s="67"/>
      <c r="H88" s="67"/>
      <c r="L88" s="43"/>
      <c r="M88" s="43"/>
      <c r="N88" s="43"/>
      <c r="O88" s="43"/>
      <c r="P88" s="43"/>
      <c r="R88" s="43"/>
      <c r="S88" s="43"/>
      <c r="T88" s="43"/>
      <c r="U88" s="43"/>
    </row>
    <row r="89" spans="1:21" s="42" customFormat="1" x14ac:dyDescent="0.25">
      <c r="A89" s="202"/>
      <c r="B89" s="202"/>
      <c r="C89" s="202"/>
      <c r="D89" s="203"/>
      <c r="E89" s="203"/>
      <c r="F89" s="67"/>
      <c r="G89" s="67"/>
      <c r="H89" s="67"/>
      <c r="I89" s="67"/>
      <c r="J89" s="67"/>
      <c r="K89" s="67"/>
      <c r="L89" s="204"/>
      <c r="M89" s="204"/>
      <c r="N89" s="204"/>
      <c r="O89" s="204"/>
      <c r="P89" s="204"/>
      <c r="R89" s="43"/>
      <c r="S89" s="43"/>
      <c r="T89" s="43"/>
      <c r="U89" s="43"/>
    </row>
    <row r="90" spans="1:21" s="42" customFormat="1" x14ac:dyDescent="0.25">
      <c r="A90" s="202"/>
      <c r="B90" s="202"/>
      <c r="C90" s="202"/>
      <c r="D90" s="203"/>
      <c r="E90" s="203"/>
      <c r="F90" s="67"/>
      <c r="G90" s="67"/>
      <c r="H90" s="67"/>
      <c r="I90" s="67"/>
      <c r="J90" s="67"/>
      <c r="K90" s="67"/>
      <c r="L90" s="204"/>
      <c r="M90" s="204"/>
      <c r="N90" s="204"/>
      <c r="O90" s="204"/>
      <c r="P90" s="204"/>
      <c r="R90" s="43"/>
      <c r="S90" s="43"/>
      <c r="T90" s="43"/>
      <c r="U90" s="43"/>
    </row>
    <row r="91" spans="1:21" s="42" customFormat="1" x14ac:dyDescent="0.25">
      <c r="A91" s="202"/>
      <c r="B91" s="202"/>
      <c r="C91" s="202"/>
      <c r="D91" s="203"/>
      <c r="E91" s="203"/>
      <c r="F91" s="67"/>
      <c r="G91" s="67"/>
      <c r="H91" s="67"/>
      <c r="I91" s="67"/>
      <c r="J91" s="67"/>
      <c r="K91" s="67"/>
      <c r="L91" s="204"/>
      <c r="M91" s="204"/>
      <c r="N91" s="204"/>
      <c r="O91" s="204"/>
      <c r="P91" s="204"/>
      <c r="R91" s="43"/>
      <c r="S91" s="43"/>
      <c r="T91" s="43"/>
      <c r="U91" s="43"/>
    </row>
    <row r="92" spans="1:21" s="42" customFormat="1" x14ac:dyDescent="0.25">
      <c r="A92" s="202"/>
      <c r="B92" s="202"/>
      <c r="C92" s="202"/>
      <c r="D92" s="203"/>
      <c r="E92" s="203"/>
      <c r="F92" s="67"/>
      <c r="G92" s="67"/>
      <c r="H92" s="67"/>
      <c r="I92" s="67"/>
      <c r="J92" s="67"/>
      <c r="K92" s="67"/>
      <c r="L92" s="204"/>
      <c r="M92" s="204"/>
      <c r="N92" s="204"/>
      <c r="O92" s="204"/>
      <c r="P92" s="204"/>
      <c r="R92" s="43"/>
      <c r="S92" s="43"/>
      <c r="T92" s="43"/>
      <c r="U92" s="43"/>
    </row>
    <row r="93" spans="1:21" s="42" customFormat="1" x14ac:dyDescent="0.25">
      <c r="A93" s="202"/>
      <c r="B93" s="202"/>
      <c r="C93" s="202"/>
      <c r="D93" s="203"/>
      <c r="E93" s="203"/>
      <c r="F93" s="67"/>
      <c r="G93" s="67"/>
      <c r="H93" s="67"/>
      <c r="I93" s="67"/>
      <c r="J93" s="67"/>
      <c r="K93" s="67"/>
      <c r="L93" s="204"/>
      <c r="M93" s="204"/>
      <c r="N93" s="204"/>
      <c r="O93" s="204"/>
      <c r="P93" s="204"/>
      <c r="R93" s="43"/>
      <c r="S93" s="43"/>
      <c r="T93" s="43"/>
      <c r="U93" s="43"/>
    </row>
    <row r="94" spans="1:21" s="42" customFormat="1" x14ac:dyDescent="0.25">
      <c r="A94" s="202"/>
      <c r="B94" s="202"/>
      <c r="C94" s="202"/>
      <c r="D94" s="203"/>
      <c r="E94" s="203"/>
      <c r="F94" s="67"/>
      <c r="G94" s="67"/>
      <c r="H94" s="67"/>
      <c r="I94" s="67"/>
      <c r="J94" s="67"/>
      <c r="K94" s="67"/>
      <c r="L94" s="204"/>
      <c r="M94" s="204"/>
      <c r="N94" s="204"/>
      <c r="O94" s="204"/>
      <c r="P94" s="204"/>
      <c r="R94" s="43"/>
      <c r="S94" s="43"/>
      <c r="T94" s="43"/>
      <c r="U94" s="43"/>
    </row>
    <row r="95" spans="1:21" s="42" customFormat="1" x14ac:dyDescent="0.25">
      <c r="A95" s="202"/>
      <c r="B95" s="202"/>
      <c r="C95" s="202"/>
      <c r="D95" s="203"/>
      <c r="E95" s="203"/>
      <c r="F95" s="67"/>
      <c r="G95" s="67"/>
      <c r="H95" s="67"/>
      <c r="I95" s="67"/>
      <c r="J95" s="67"/>
      <c r="K95" s="67"/>
      <c r="L95" s="204"/>
      <c r="M95" s="204"/>
      <c r="N95" s="204"/>
      <c r="O95" s="204"/>
      <c r="P95" s="204"/>
      <c r="R95" s="43"/>
      <c r="S95" s="43"/>
      <c r="T95" s="43"/>
      <c r="U95" s="43"/>
    </row>
    <row r="96" spans="1:21" s="42" customFormat="1" x14ac:dyDescent="0.25">
      <c r="A96" s="202"/>
      <c r="B96" s="202"/>
      <c r="C96" s="202"/>
      <c r="D96" s="203"/>
      <c r="E96" s="203"/>
      <c r="F96" s="67"/>
      <c r="G96" s="67"/>
      <c r="H96" s="67"/>
      <c r="I96" s="67"/>
      <c r="J96" s="67"/>
      <c r="K96" s="67"/>
      <c r="L96" s="204"/>
      <c r="M96" s="204"/>
      <c r="N96" s="204"/>
      <c r="O96" s="204"/>
      <c r="P96" s="204"/>
      <c r="R96" s="43"/>
      <c r="S96" s="43"/>
      <c r="T96" s="43"/>
      <c r="U96" s="43"/>
    </row>
    <row r="97" spans="1:21" s="42" customFormat="1" x14ac:dyDescent="0.25">
      <c r="A97" s="202"/>
      <c r="B97" s="202"/>
      <c r="C97" s="202"/>
      <c r="D97" s="203"/>
      <c r="E97" s="203"/>
      <c r="F97" s="204"/>
      <c r="G97" s="204"/>
      <c r="H97" s="204"/>
      <c r="I97" s="204"/>
      <c r="J97" s="204"/>
      <c r="K97" s="204"/>
      <c r="L97" s="204"/>
      <c r="M97" s="204"/>
      <c r="N97" s="204"/>
      <c r="O97" s="204"/>
      <c r="P97" s="204"/>
      <c r="R97" s="43"/>
      <c r="S97" s="43"/>
      <c r="T97" s="43"/>
      <c r="U97" s="43"/>
    </row>
    <row r="98" spans="1:21" s="42" customFormat="1" x14ac:dyDescent="0.25">
      <c r="A98" s="202"/>
      <c r="B98" s="202"/>
      <c r="C98" s="202"/>
      <c r="D98" s="203"/>
      <c r="E98" s="203"/>
      <c r="F98" s="204"/>
      <c r="G98" s="204"/>
      <c r="H98" s="204"/>
      <c r="I98" s="204"/>
      <c r="J98" s="204"/>
      <c r="K98" s="204"/>
      <c r="L98" s="204"/>
      <c r="M98" s="204"/>
      <c r="N98" s="204"/>
      <c r="O98" s="204"/>
      <c r="P98" s="204"/>
      <c r="R98" s="43"/>
      <c r="S98" s="43"/>
      <c r="T98" s="43"/>
      <c r="U98" s="43"/>
    </row>
    <row r="99" spans="1:21" s="204" customFormat="1" x14ac:dyDescent="0.25">
      <c r="A99" s="202"/>
      <c r="B99" s="202"/>
      <c r="C99" s="202"/>
      <c r="D99" s="203"/>
      <c r="E99" s="203"/>
      <c r="Q99" s="42"/>
      <c r="R99" s="43"/>
      <c r="S99" s="43"/>
      <c r="T99" s="43"/>
      <c r="U99" s="43"/>
    </row>
    <row r="100" spans="1:21" s="204" customFormat="1" x14ac:dyDescent="0.25">
      <c r="A100" s="202"/>
      <c r="B100" s="202"/>
      <c r="C100" s="202"/>
      <c r="D100" s="203"/>
      <c r="E100" s="203"/>
      <c r="Q100" s="42"/>
      <c r="R100" s="43"/>
      <c r="S100" s="43"/>
      <c r="T100" s="43"/>
      <c r="U100" s="43"/>
    </row>
    <row r="101" spans="1:21" s="204" customFormat="1" x14ac:dyDescent="0.25">
      <c r="A101" s="202"/>
      <c r="B101" s="202"/>
      <c r="C101" s="202"/>
      <c r="D101" s="203"/>
      <c r="E101" s="203"/>
      <c r="Q101" s="42"/>
      <c r="R101" s="43"/>
      <c r="S101" s="43"/>
      <c r="T101" s="43"/>
      <c r="U101" s="43"/>
    </row>
    <row r="102" spans="1:21" x14ac:dyDescent="0.25">
      <c r="A102" s="202"/>
      <c r="B102" s="202"/>
      <c r="C102" s="202"/>
      <c r="D102" s="203"/>
      <c r="E102" s="203"/>
    </row>
    <row r="103" spans="1:21" x14ac:dyDescent="0.25">
      <c r="A103" s="202"/>
      <c r="B103" s="202"/>
      <c r="C103" s="202"/>
      <c r="D103" s="203"/>
      <c r="E103" s="203"/>
    </row>
    <row r="104" spans="1:21" x14ac:dyDescent="0.25">
      <c r="A104" s="202"/>
      <c r="B104" s="202"/>
      <c r="C104" s="202"/>
      <c r="D104" s="203"/>
      <c r="E104" s="203"/>
    </row>
    <row r="105" spans="1:21" x14ac:dyDescent="0.25">
      <c r="A105" s="202"/>
      <c r="B105" s="202"/>
      <c r="C105" s="202"/>
      <c r="D105" s="203"/>
      <c r="E105" s="203"/>
    </row>
    <row r="106" spans="1:21" x14ac:dyDescent="0.25">
      <c r="A106" s="202"/>
      <c r="B106" s="202"/>
      <c r="C106" s="202"/>
      <c r="D106" s="203"/>
      <c r="E106" s="203"/>
    </row>
    <row r="107" spans="1:21" x14ac:dyDescent="0.25">
      <c r="A107" s="202"/>
      <c r="B107" s="202"/>
      <c r="C107" s="202"/>
      <c r="D107" s="203"/>
      <c r="E107" s="203"/>
    </row>
    <row r="108" spans="1:21" x14ac:dyDescent="0.25">
      <c r="A108" s="202"/>
      <c r="B108" s="202"/>
      <c r="C108" s="202"/>
      <c r="D108" s="203"/>
      <c r="E108" s="203"/>
    </row>
    <row r="109" spans="1:21" x14ac:dyDescent="0.25">
      <c r="A109" s="202"/>
      <c r="B109" s="202"/>
      <c r="C109" s="202"/>
      <c r="D109" s="203"/>
      <c r="E109" s="203"/>
    </row>
    <row r="110" spans="1:21" x14ac:dyDescent="0.25">
      <c r="A110" s="202"/>
      <c r="B110" s="202"/>
      <c r="C110" s="202"/>
      <c r="D110" s="203"/>
      <c r="E110" s="203"/>
    </row>
    <row r="111" spans="1:21" x14ac:dyDescent="0.25">
      <c r="A111" s="202"/>
      <c r="B111" s="202"/>
      <c r="C111" s="202"/>
      <c r="D111" s="203"/>
      <c r="E111" s="203"/>
    </row>
    <row r="112" spans="1:21" x14ac:dyDescent="0.25">
      <c r="A112" s="202"/>
      <c r="B112" s="202"/>
      <c r="C112" s="202"/>
      <c r="D112" s="203"/>
      <c r="E112" s="203"/>
    </row>
    <row r="113" spans="1:17" s="204" customFormat="1" x14ac:dyDescent="0.25">
      <c r="A113" s="202"/>
      <c r="B113" s="202"/>
      <c r="C113" s="202"/>
      <c r="D113" s="203"/>
      <c r="E113" s="203"/>
      <c r="Q113" s="42"/>
    </row>
    <row r="114" spans="1:17" s="204" customFormat="1" x14ac:dyDescent="0.25">
      <c r="A114" s="202"/>
      <c r="B114" s="202"/>
      <c r="C114" s="202"/>
      <c r="D114" s="203"/>
      <c r="E114" s="203"/>
      <c r="Q114" s="42"/>
    </row>
    <row r="115" spans="1:17" s="204" customFormat="1" x14ac:dyDescent="0.25">
      <c r="A115" s="202"/>
      <c r="B115" s="202"/>
      <c r="C115" s="202"/>
      <c r="D115" s="203"/>
      <c r="E115" s="203"/>
      <c r="Q115" s="42"/>
    </row>
  </sheetData>
  <sheetProtection algorithmName="SHA-512" hashValue="uzsW6HXpCHWXe6I2vTehAzC9NYVS7QVrvfhvFvehUxdvQ1w8MbIp6ZMhTFcHYHH7zJqwV9Ii+PrWQsONvudvRA==" saltValue="Il3jhTKZG9DcG0mInJuCHg==" spinCount="100000" sheet="1" selectLockedCells="1"/>
  <protectedRanges>
    <protectedRange sqref="G15:H15 K18 G18 C16:E17" name="Range1"/>
    <protectedRange sqref="J11:K12 M10:N10 G10:K10" name="Range1_2"/>
    <protectedRange sqref="O15 O18" name="Range1_3"/>
    <protectedRange sqref="O14 O17" name="Range1_1_1"/>
    <protectedRange sqref="I22:I23 L22:O24 G22:H24 I24:K24 C29 H28:O30 G28 G30 G25:O27" name="Range1_1"/>
  </protectedRanges>
  <mergeCells count="75">
    <mergeCell ref="J38:M38"/>
    <mergeCell ref="N38:O38"/>
    <mergeCell ref="N34:O34"/>
    <mergeCell ref="J35:M35"/>
    <mergeCell ref="N35:O35"/>
    <mergeCell ref="J36:M36"/>
    <mergeCell ref="N36:O36"/>
    <mergeCell ref="J37:M37"/>
    <mergeCell ref="N37:O37"/>
    <mergeCell ref="C38:F38"/>
    <mergeCell ref="H38:I38"/>
    <mergeCell ref="J31:M31"/>
    <mergeCell ref="N31:O31"/>
    <mergeCell ref="J32:M32"/>
    <mergeCell ref="N32:O32"/>
    <mergeCell ref="J33:M33"/>
    <mergeCell ref="N33:O33"/>
    <mergeCell ref="J34:M34"/>
    <mergeCell ref="C36:F36"/>
    <mergeCell ref="H36:I36"/>
    <mergeCell ref="C37:F37"/>
    <mergeCell ref="H37:I37"/>
    <mergeCell ref="C34:F34"/>
    <mergeCell ref="H34:I34"/>
    <mergeCell ref="C35:F35"/>
    <mergeCell ref="H35:I35"/>
    <mergeCell ref="C32:F32"/>
    <mergeCell ref="H32:I32"/>
    <mergeCell ref="C33:F33"/>
    <mergeCell ref="H33:I33"/>
    <mergeCell ref="E28:K28"/>
    <mergeCell ref="M28:N28"/>
    <mergeCell ref="C29:L29"/>
    <mergeCell ref="M29:N29"/>
    <mergeCell ref="C31:F31"/>
    <mergeCell ref="H31:I31"/>
    <mergeCell ref="E25:K25"/>
    <mergeCell ref="M25:N25"/>
    <mergeCell ref="E26:K26"/>
    <mergeCell ref="M26:N26"/>
    <mergeCell ref="E27:K27"/>
    <mergeCell ref="M27:N27"/>
    <mergeCell ref="G19:O19"/>
    <mergeCell ref="H21:K21"/>
    <mergeCell ref="M21:N21"/>
    <mergeCell ref="E22:K22"/>
    <mergeCell ref="M22:N22"/>
    <mergeCell ref="E24:K24"/>
    <mergeCell ref="M24:N24"/>
    <mergeCell ref="C16:J16"/>
    <mergeCell ref="C17:E17"/>
    <mergeCell ref="M17:N17"/>
    <mergeCell ref="C18:E18"/>
    <mergeCell ref="G18:H18"/>
    <mergeCell ref="I18:J18"/>
    <mergeCell ref="K18:L18"/>
    <mergeCell ref="M18:N18"/>
    <mergeCell ref="C14:E14"/>
    <mergeCell ref="M14:N14"/>
    <mergeCell ref="G15:H15"/>
    <mergeCell ref="I15:J15"/>
    <mergeCell ref="K15:L15"/>
    <mergeCell ref="M15:N15"/>
    <mergeCell ref="G7:I7"/>
    <mergeCell ref="L7:O8"/>
    <mergeCell ref="G8:I8"/>
    <mergeCell ref="C11:J11"/>
    <mergeCell ref="M11:O11"/>
    <mergeCell ref="C13:J13"/>
    <mergeCell ref="H1:O2"/>
    <mergeCell ref="H3:L3"/>
    <mergeCell ref="M3:N3"/>
    <mergeCell ref="G5:I5"/>
    <mergeCell ref="M5:N5"/>
    <mergeCell ref="G6:I6"/>
  </mergeCells>
  <conditionalFormatting sqref="G5">
    <cfRule type="expression" dxfId="287" priority="20">
      <formula>IF(O4="",0,1)</formula>
    </cfRule>
  </conditionalFormatting>
  <conditionalFormatting sqref="G6">
    <cfRule type="expression" dxfId="286" priority="19">
      <formula>IF($O$5="",0,1)</formula>
    </cfRule>
  </conditionalFormatting>
  <conditionalFormatting sqref="G7">
    <cfRule type="expression" dxfId="285" priority="18">
      <formula>IF($G$6="",0,1)</formula>
    </cfRule>
  </conditionalFormatting>
  <conditionalFormatting sqref="G8">
    <cfRule type="expression" dxfId="284" priority="17">
      <formula>IF($G$7="",0,1)</formula>
    </cfRule>
  </conditionalFormatting>
  <conditionalFormatting sqref="O5">
    <cfRule type="expression" dxfId="283" priority="16">
      <formula>IF(G5="",0,1)</formula>
    </cfRule>
  </conditionalFormatting>
  <conditionalFormatting sqref="L7">
    <cfRule type="expression" dxfId="282" priority="15">
      <formula>IF($G$8="",0,1)</formula>
    </cfRule>
  </conditionalFormatting>
  <conditionalFormatting sqref="O4">
    <cfRule type="expression" dxfId="281" priority="14">
      <formula>IF($G$10="-",0,1)</formula>
    </cfRule>
  </conditionalFormatting>
  <conditionalFormatting sqref="O14">
    <cfRule type="expression" dxfId="280" priority="12">
      <formula>IF($M$10="X",1,IF($G$10="x",1,0))</formula>
    </cfRule>
  </conditionalFormatting>
  <conditionalFormatting sqref="O15">
    <cfRule type="expression" dxfId="279" priority="11">
      <formula>IF($O$14="",0,1)</formula>
    </cfRule>
  </conditionalFormatting>
  <conditionalFormatting sqref="O14:O15 G10 M10 O5 L7 G5:G8">
    <cfRule type="expression" dxfId="278" priority="13">
      <formula>IF($I$10="x",1,0)</formula>
    </cfRule>
  </conditionalFormatting>
  <conditionalFormatting sqref="O24:O28">
    <cfRule type="expression" dxfId="277" priority="10">
      <formula>IF($O$22="",0,1)</formula>
    </cfRule>
  </conditionalFormatting>
  <conditionalFormatting sqref="M10">
    <cfRule type="expression" dxfId="276" priority="9">
      <formula>IF($G$10="x",1,0)</formula>
    </cfRule>
  </conditionalFormatting>
  <conditionalFormatting sqref="G10">
    <cfRule type="expression" dxfId="275" priority="8">
      <formula>IF($M$10="x",1,0)</formula>
    </cfRule>
  </conditionalFormatting>
  <conditionalFormatting sqref="G15:H15">
    <cfRule type="expression" dxfId="274" priority="21">
      <formula>IF($G$10="x",IF($I$10="-",IF($M$10="-",1,0)))</formula>
    </cfRule>
  </conditionalFormatting>
  <conditionalFormatting sqref="E24:K28">
    <cfRule type="expression" dxfId="273" priority="7">
      <formula>IF($E$22="",0,1)</formula>
    </cfRule>
  </conditionalFormatting>
  <conditionalFormatting sqref="D24:D28">
    <cfRule type="expression" dxfId="272" priority="6">
      <formula>IF($D$22="",0,1)</formula>
    </cfRule>
  </conditionalFormatting>
  <conditionalFormatting sqref="L24:L28">
    <cfRule type="expression" dxfId="271" priority="5">
      <formula>IF($L$22="",0,1)</formula>
    </cfRule>
  </conditionalFormatting>
  <conditionalFormatting sqref="M24:N28">
    <cfRule type="expression" dxfId="270" priority="4">
      <formula>IF($M$22="",0,1)</formula>
    </cfRule>
  </conditionalFormatting>
  <conditionalFormatting sqref="G10 M10">
    <cfRule type="expression" dxfId="269" priority="22">
      <formula>IF($L$7="",0,1)</formula>
    </cfRule>
  </conditionalFormatting>
  <conditionalFormatting sqref="I10">
    <cfRule type="expression" dxfId="268" priority="23">
      <formula>IF($M$10="x",1,0)</formula>
    </cfRule>
    <cfRule type="expression" dxfId="267" priority="24">
      <formula>IF($E$24="",0,1)</formula>
    </cfRule>
  </conditionalFormatting>
  <conditionalFormatting sqref="G18:H18">
    <cfRule type="expression" dxfId="266" priority="1">
      <formula>IF($G$18="",1,0)</formula>
    </cfRule>
    <cfRule type="expression" dxfId="265" priority="2">
      <formula>IF($G$18&gt;0,1,0)</formula>
    </cfRule>
    <cfRule type="expression" dxfId="264" priority="3">
      <formula>IF($G$18&lt;0,1,0)</formula>
    </cfRule>
  </conditionalFormatting>
  <dataValidations count="5">
    <dataValidation type="list" allowBlank="1" showInputMessage="1" showErrorMessage="1" sqref="G6" xr:uid="{7ECD5573-50E1-461F-92F9-C097BBC9A191}">
      <formula1>IF($G$5="Kantor Pusat",$A$45:$A$57,$A$59:$A$60)</formula1>
    </dataValidation>
    <dataValidation type="list" allowBlank="1" showInputMessage="1" showErrorMessage="1" sqref="G8" xr:uid="{34C2E433-8652-407A-9ED7-890AA8E1863F}">
      <formula1>IF($G$5="Kantor Pusat",$A$61:$A$71,$A$72:$A$77)</formula1>
    </dataValidation>
    <dataValidation type="list" allowBlank="1" showInputMessage="1" showErrorMessage="1" sqref="I10 M10 G10" xr:uid="{662AD7E1-BBA1-4D9B-AEFF-2756E55C4581}">
      <formula1>$A$43:$A$44</formula1>
    </dataValidation>
    <dataValidation type="list" allowBlank="1" showInputMessage="1" showErrorMessage="1" sqref="O14" xr:uid="{86B690F5-469C-42C6-8D88-11EBA3855783}">
      <formula1>$F$46:$F$48</formula1>
    </dataValidation>
    <dataValidation type="list" allowBlank="1" showInputMessage="1" showErrorMessage="1" sqref="G5" xr:uid="{378727F6-8743-477E-AFEB-8BDC787CB2F9}">
      <formula1>$E$42:$E$44</formula1>
    </dataValidation>
  </dataValidations>
  <printOptions horizontalCentered="1"/>
  <pageMargins left="0.11811023622047245" right="0.11811023622047245" top="0.19685039370078741" bottom="0.11811023622047245" header="0.31496062992125984" footer="0.31496062992125984"/>
  <pageSetup paperSize="9" scale="84" orientation="portrait" horizontalDpi="360" verticalDpi="36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05387-661E-437A-BC50-564DEAE40B96}">
  <sheetPr codeName="Sheet8"/>
  <dimension ref="A1:U115"/>
  <sheetViews>
    <sheetView showGridLines="0" view="pageBreakPreview" topLeftCell="A4" zoomScale="115" zoomScaleNormal="100" zoomScaleSheetLayoutView="115" workbookViewId="0">
      <selection activeCell="O4" sqref="O4"/>
    </sheetView>
  </sheetViews>
  <sheetFormatPr defaultColWidth="9.140625" defaultRowHeight="15" x14ac:dyDescent="0.25"/>
  <cols>
    <col min="1" max="1" width="5.140625" style="36" customWidth="1"/>
    <col min="2" max="2" width="1.28515625" style="204" customWidth="1"/>
    <col min="3" max="3" width="3.85546875" style="204" customWidth="1"/>
    <col min="4" max="4" width="18.28515625" style="204" customWidth="1"/>
    <col min="5" max="5" width="1.140625" style="204" customWidth="1"/>
    <col min="6" max="6" width="1.5703125" style="204" bestFit="1" customWidth="1"/>
    <col min="7" max="7" width="3.5703125" style="204" customWidth="1"/>
    <col min="8" max="8" width="25" style="204" customWidth="1"/>
    <col min="9" max="9" width="3.42578125" style="204" customWidth="1"/>
    <col min="10" max="10" width="12.5703125" style="204" customWidth="1"/>
    <col min="11" max="11" width="6.42578125" style="204" customWidth="1"/>
    <col min="12" max="12" width="8.85546875" style="204" customWidth="1"/>
    <col min="13" max="13" width="3.7109375" style="204" customWidth="1"/>
    <col min="14" max="14" width="9.7109375" style="204" customWidth="1"/>
    <col min="15" max="15" width="16.85546875" style="204" customWidth="1"/>
    <col min="16" max="16" width="1.28515625" style="204" customWidth="1"/>
    <col min="17" max="17" width="14" style="42" bestFit="1" customWidth="1"/>
    <col min="18" max="19" width="9.140625" style="43"/>
    <col min="20" max="20" width="17.42578125" style="43" bestFit="1" customWidth="1"/>
    <col min="21" max="16384" width="9.140625" style="43"/>
  </cols>
  <sheetData>
    <row r="1" spans="1:21" ht="18.75" customHeight="1" thickTop="1" x14ac:dyDescent="0.3">
      <c r="B1" s="37"/>
      <c r="C1" s="38"/>
      <c r="D1" s="38"/>
      <c r="E1" s="38"/>
      <c r="F1" s="39"/>
      <c r="G1" s="39"/>
      <c r="H1" s="40" t="str">
        <f>IF(M10="x","LAPORAN PENGGUNAAN DANA PETTY CASH - LPD",IF(I10="x","LAPORAN PENGGUNAAN DANA PETTY CASH - LPD",IF(G10="x","FORM PENGAJUAN DANA PETTY CASH - FPD","FORM PENGAJUAN DANA PETTY CASH - FPD")))</f>
        <v>FORM PENGAJUAN DANA PETTY CASH - FPD</v>
      </c>
      <c r="I1" s="40"/>
      <c r="J1" s="40"/>
      <c r="K1" s="40"/>
      <c r="L1" s="40"/>
      <c r="M1" s="40"/>
      <c r="N1" s="40"/>
      <c r="O1" s="40"/>
      <c r="P1" s="41"/>
      <c r="R1" s="42"/>
      <c r="S1" s="42"/>
      <c r="T1" s="42"/>
      <c r="U1" s="42"/>
    </row>
    <row r="2" spans="1:21" ht="6" customHeight="1" x14ac:dyDescent="0.25">
      <c r="B2" s="44"/>
      <c r="C2" s="45"/>
      <c r="D2" s="45"/>
      <c r="E2" s="45"/>
      <c r="F2" s="46"/>
      <c r="G2" s="46"/>
      <c r="H2" s="47"/>
      <c r="I2" s="47"/>
      <c r="J2" s="47"/>
      <c r="K2" s="47"/>
      <c r="L2" s="47"/>
      <c r="M2" s="47"/>
      <c r="N2" s="47"/>
      <c r="O2" s="47"/>
      <c r="P2" s="48"/>
      <c r="R2" s="42"/>
      <c r="S2" s="42"/>
      <c r="T2" s="42"/>
      <c r="U2" s="42"/>
    </row>
    <row r="3" spans="1:21" x14ac:dyDescent="0.25">
      <c r="B3" s="44"/>
      <c r="C3" s="45"/>
      <c r="D3" s="45"/>
      <c r="E3" s="45"/>
      <c r="F3" s="45"/>
      <c r="G3" s="45"/>
      <c r="H3" s="49" t="str">
        <f>"No. "&amp;IF(M10="X","LPD",IF(I10="x","LPD",IF(G10="x","FPD")))&amp;" / INAURA - "&amp;G6&amp;" - "&amp;G8&amp;"/"</f>
        <v>No. FALSE / INAURA -  - /</v>
      </c>
      <c r="I3" s="49"/>
      <c r="J3" s="49"/>
      <c r="K3" s="49"/>
      <c r="L3" s="49"/>
      <c r="M3" s="50">
        <v>5</v>
      </c>
      <c r="N3" s="50"/>
      <c r="O3" s="51" t="str">
        <f>UPPER(G5)</f>
        <v/>
      </c>
      <c r="P3" s="48"/>
      <c r="R3" s="42"/>
      <c r="S3" s="42"/>
      <c r="T3" s="42"/>
      <c r="U3" s="42"/>
    </row>
    <row r="4" spans="1:21" ht="15.75" thickBot="1" x14ac:dyDescent="0.3">
      <c r="B4" s="44"/>
      <c r="C4" s="45"/>
      <c r="D4" s="45"/>
      <c r="E4" s="45"/>
      <c r="F4" s="52"/>
      <c r="G4" s="45"/>
      <c r="H4" s="45"/>
      <c r="I4" s="45"/>
      <c r="J4" s="45"/>
      <c r="K4" s="45"/>
      <c r="L4" s="45"/>
      <c r="M4" s="45"/>
      <c r="N4" s="53" t="s">
        <v>0</v>
      </c>
      <c r="O4" s="1"/>
      <c r="P4" s="48"/>
      <c r="R4" s="42"/>
      <c r="S4" s="42"/>
      <c r="T4" s="42"/>
      <c r="U4" s="42"/>
    </row>
    <row r="5" spans="1:21" ht="16.5" thickTop="1" thickBot="1" x14ac:dyDescent="0.3">
      <c r="B5" s="44"/>
      <c r="C5" s="45" t="str">
        <f>IF(O4="","","Unit Kerja")</f>
        <v/>
      </c>
      <c r="D5" s="45"/>
      <c r="E5" s="45"/>
      <c r="F5" s="55" t="str">
        <f>IF(O4="","",":")</f>
        <v/>
      </c>
      <c r="G5" s="15"/>
      <c r="H5" s="15"/>
      <c r="I5" s="15"/>
      <c r="J5" s="45"/>
      <c r="K5" s="45"/>
      <c r="L5" s="45"/>
      <c r="M5" s="49" t="str">
        <f>IF(G5="","",IF(G5="Kantor Pusat","Lokasi Gedung :","Lokasi Kerja :"))</f>
        <v/>
      </c>
      <c r="N5" s="49"/>
      <c r="O5" s="2"/>
      <c r="P5" s="48"/>
      <c r="Q5" s="58"/>
      <c r="R5" s="42"/>
      <c r="S5" s="42"/>
      <c r="T5" s="42"/>
      <c r="U5" s="42"/>
    </row>
    <row r="6" spans="1:21" ht="15.75" thickBot="1" x14ac:dyDescent="0.3">
      <c r="A6" s="59"/>
      <c r="B6" s="44"/>
      <c r="C6" s="45" t="str">
        <f>IF(O5="","","Departement")</f>
        <v/>
      </c>
      <c r="D6" s="45"/>
      <c r="E6" s="45"/>
      <c r="F6" s="45" t="str">
        <f>IF(O5="","",":")</f>
        <v/>
      </c>
      <c r="G6" s="16"/>
      <c r="H6" s="16"/>
      <c r="I6" s="16"/>
      <c r="J6" s="45"/>
      <c r="K6" s="61"/>
      <c r="L6" s="62" t="str">
        <f>IF(G8="","","Keperluan")</f>
        <v/>
      </c>
      <c r="M6" s="62" t="str">
        <f>IF(G8="","",":")</f>
        <v/>
      </c>
      <c r="N6" s="63"/>
      <c r="O6" s="64" t="str">
        <f>IF(G10="-","",IF(G10="x",IF(O4="","Ketikan Tanggal STPD","")))</f>
        <v/>
      </c>
      <c r="P6" s="48"/>
      <c r="Q6" s="58"/>
      <c r="R6" s="42"/>
      <c r="S6" s="42"/>
      <c r="T6" s="42"/>
      <c r="U6" s="42"/>
    </row>
    <row r="7" spans="1:21" ht="15.75" thickBot="1" x14ac:dyDescent="0.3">
      <c r="B7" s="44"/>
      <c r="C7" s="45" t="str">
        <f>IF(G6="","","Nama Karyawan")</f>
        <v/>
      </c>
      <c r="D7" s="45"/>
      <c r="E7" s="45"/>
      <c r="F7" s="45" t="str">
        <f>IF(G6="","",":")</f>
        <v/>
      </c>
      <c r="G7" s="16"/>
      <c r="H7" s="16"/>
      <c r="I7" s="16"/>
      <c r="J7" s="45"/>
      <c r="K7" s="45"/>
      <c r="L7" s="33"/>
      <c r="M7" s="33"/>
      <c r="N7" s="33"/>
      <c r="O7" s="33"/>
      <c r="P7" s="48"/>
      <c r="Q7" s="66" t="str">
        <f>IF(G8="Manager",IF(G6=A51,"Manager'",IF(G6=A52,"Manager'",IF(G6=A53,"Manager'",IF(G6=A54,"Manager'",IF(G6=A55,"Manager'",IF(G6=A56,"Manager'",IF(G6=A57,"Manager'","Manager"))))))),"")</f>
        <v/>
      </c>
      <c r="R7" s="67"/>
      <c r="S7" s="42"/>
      <c r="T7" s="42"/>
      <c r="U7" s="42"/>
    </row>
    <row r="8" spans="1:21" x14ac:dyDescent="0.25">
      <c r="B8" s="44"/>
      <c r="C8" s="45" t="str">
        <f>IF(G7="","","Jabatan")</f>
        <v/>
      </c>
      <c r="D8" s="45"/>
      <c r="E8" s="45"/>
      <c r="F8" s="45" t="str">
        <f>IF(G7="","",":")</f>
        <v/>
      </c>
      <c r="G8" s="17"/>
      <c r="H8" s="17"/>
      <c r="I8" s="17"/>
      <c r="J8" s="45"/>
      <c r="K8" s="45"/>
      <c r="L8" s="33"/>
      <c r="M8" s="33"/>
      <c r="N8" s="33"/>
      <c r="O8" s="33"/>
      <c r="P8" s="48"/>
      <c r="Q8" s="58"/>
      <c r="R8" s="67"/>
      <c r="S8" s="42"/>
      <c r="T8" s="42"/>
      <c r="U8" s="42"/>
    </row>
    <row r="9" spans="1:21" ht="5.25" customHeight="1" x14ac:dyDescent="0.25">
      <c r="B9" s="44"/>
      <c r="C9" s="45"/>
      <c r="D9" s="45"/>
      <c r="E9" s="45"/>
      <c r="F9" s="45"/>
      <c r="G9" s="45"/>
      <c r="H9" s="45"/>
      <c r="I9" s="45"/>
      <c r="J9" s="45"/>
      <c r="K9" s="45"/>
      <c r="L9" s="45"/>
      <c r="M9" s="45"/>
      <c r="N9" s="45"/>
      <c r="O9" s="45"/>
      <c r="P9" s="48"/>
      <c r="Q9" s="58"/>
      <c r="R9" s="67"/>
      <c r="S9" s="42"/>
      <c r="T9" s="42"/>
      <c r="U9" s="42"/>
    </row>
    <row r="10" spans="1:21" ht="15.75" thickBot="1" x14ac:dyDescent="0.3">
      <c r="B10" s="44"/>
      <c r="C10" s="45" t="str">
        <f>IF(L7="","","Permohonan")</f>
        <v/>
      </c>
      <c r="D10" s="45"/>
      <c r="E10" s="45"/>
      <c r="F10" s="45" t="str">
        <f>IF(L7="","",":")</f>
        <v/>
      </c>
      <c r="G10" s="3" t="s">
        <v>4</v>
      </c>
      <c r="H10" s="70" t="str">
        <f>IF(L7="",""," Uang Muka")</f>
        <v/>
      </c>
      <c r="I10" s="3" t="s">
        <v>4</v>
      </c>
      <c r="J10" s="71" t="str">
        <f>IF(G10="-",""," Realisasi Biaya")</f>
        <v/>
      </c>
      <c r="K10" s="72"/>
      <c r="L10" s="61"/>
      <c r="M10" s="3" t="s">
        <v>4</v>
      </c>
      <c r="N10" s="71" t="str">
        <f>IF(L7="",""," Klaim Biaya/Pembayaran")</f>
        <v/>
      </c>
      <c r="O10" s="73"/>
      <c r="P10" s="48"/>
      <c r="Q10" s="58"/>
      <c r="R10" s="45" t="str">
        <f>IF(P10="","",IF(V1="X","Uang Muka",""))</f>
        <v/>
      </c>
      <c r="S10" s="42"/>
      <c r="T10" s="42"/>
      <c r="U10" s="42"/>
    </row>
    <row r="11" spans="1:21" ht="21.75" customHeight="1" thickTop="1" x14ac:dyDescent="0.25">
      <c r="B11" s="44"/>
      <c r="C11" s="74" t="s">
        <v>6</v>
      </c>
      <c r="D11" s="74"/>
      <c r="E11" s="74"/>
      <c r="F11" s="74"/>
      <c r="G11" s="74"/>
      <c r="H11" s="74"/>
      <c r="I11" s="74"/>
      <c r="J11" s="74"/>
      <c r="K11" s="75"/>
      <c r="L11" s="61"/>
      <c r="M11" s="74" t="s">
        <v>28</v>
      </c>
      <c r="N11" s="74"/>
      <c r="O11" s="74"/>
      <c r="P11" s="48"/>
      <c r="Q11" s="58"/>
      <c r="R11" s="67"/>
      <c r="S11" s="42"/>
      <c r="T11" s="42"/>
      <c r="U11" s="42"/>
    </row>
    <row r="12" spans="1:21" ht="1.5" customHeight="1" x14ac:dyDescent="0.25">
      <c r="B12" s="44"/>
      <c r="C12" s="75"/>
      <c r="D12" s="75"/>
      <c r="E12" s="75"/>
      <c r="F12" s="75"/>
      <c r="G12" s="75"/>
      <c r="H12" s="75"/>
      <c r="I12" s="75"/>
      <c r="J12" s="75"/>
      <c r="K12" s="75"/>
      <c r="L12" s="61"/>
      <c r="M12" s="76"/>
      <c r="N12" s="76"/>
      <c r="O12" s="76"/>
      <c r="P12" s="48"/>
      <c r="Q12" s="58"/>
      <c r="R12" s="67"/>
      <c r="S12" s="42"/>
      <c r="T12" s="42"/>
      <c r="U12" s="42"/>
    </row>
    <row r="13" spans="1:21" s="86" customFormat="1" ht="15.75" x14ac:dyDescent="0.25">
      <c r="A13" s="77"/>
      <c r="B13" s="78"/>
      <c r="C13" s="79" t="str">
        <f>IF(M10="x","Realisasi Penggunaan Dana (Klaim Biaya)",IF(I10="x","Jumlah Pengajuan Dana Sebelumnya",IF(G10="x","Permohonan Pengajuan Biaya Dimuka","")))</f>
        <v/>
      </c>
      <c r="D13" s="79"/>
      <c r="E13" s="79"/>
      <c r="F13" s="79"/>
      <c r="G13" s="79"/>
      <c r="H13" s="79"/>
      <c r="I13" s="79"/>
      <c r="J13" s="79"/>
      <c r="K13" s="80"/>
      <c r="L13" s="80"/>
      <c r="M13" s="81"/>
      <c r="N13" s="81"/>
      <c r="O13" s="81"/>
      <c r="P13" s="82"/>
      <c r="Q13" s="83"/>
      <c r="R13" s="84"/>
      <c r="S13" s="85"/>
      <c r="T13" s="85"/>
      <c r="U13" s="85"/>
    </row>
    <row r="14" spans="1:21" ht="15.75" thickBot="1" x14ac:dyDescent="0.3">
      <c r="B14" s="44"/>
      <c r="C14" s="87" t="str">
        <f>IF(C13="Permohonan Pengajuan Biaya Dimuka",O4,IF(C13="Jumlah Pengajuan Dana Sebelumnya",O4,""))</f>
        <v/>
      </c>
      <c r="D14" s="87"/>
      <c r="E14" s="87"/>
      <c r="F14" s="45"/>
      <c r="G14" s="88"/>
      <c r="H14" s="88"/>
      <c r="I14" s="88"/>
      <c r="J14" s="88"/>
      <c r="K14" s="88"/>
      <c r="L14" s="88"/>
      <c r="M14" s="49" t="str">
        <f>IF(M10="X","Bank :",IF(G10="x","Bank",""))</f>
        <v/>
      </c>
      <c r="N14" s="49"/>
      <c r="O14" s="4"/>
      <c r="P14" s="48"/>
      <c r="Q14" s="58"/>
      <c r="R14" s="67"/>
      <c r="S14" s="42"/>
      <c r="T14" s="42"/>
      <c r="U14" s="42"/>
    </row>
    <row r="15" spans="1:21" ht="15.75" thickTop="1" x14ac:dyDescent="0.25">
      <c r="B15" s="44"/>
      <c r="C15" s="45" t="str">
        <f>IF(C14="","","Jumlah Uang Muka")</f>
        <v/>
      </c>
      <c r="D15" s="45"/>
      <c r="E15" s="45"/>
      <c r="F15" s="45" t="str">
        <f>IF(C15="","",":")</f>
        <v/>
      </c>
      <c r="G15" s="32" t="str">
        <f>IF(C15="","",SUM(M24:N28))</f>
        <v/>
      </c>
      <c r="H15" s="32"/>
      <c r="I15" s="90" t="str">
        <f>IF(C15="","","Cara Bayar :")</f>
        <v/>
      </c>
      <c r="J15" s="90"/>
      <c r="K15" s="91" t="str">
        <f>IF(C13="","","Transfer / Cash")</f>
        <v/>
      </c>
      <c r="L15" s="91"/>
      <c r="M15" s="49" t="str">
        <f>IF(M14="","","No.Rekening :")</f>
        <v/>
      </c>
      <c r="N15" s="49"/>
      <c r="O15" s="5"/>
      <c r="P15" s="48"/>
      <c r="Q15" s="93">
        <f>IF(G15="",IF(I10="x",2,1),2)</f>
        <v>1</v>
      </c>
      <c r="R15" s="67"/>
      <c r="S15" s="42"/>
      <c r="T15" s="42"/>
      <c r="U15" s="42"/>
    </row>
    <row r="16" spans="1:21" s="86" customFormat="1" ht="15.75" x14ac:dyDescent="0.25">
      <c r="A16" s="77"/>
      <c r="B16" s="78"/>
      <c r="C16" s="79" t="str">
        <f>IF(M10="x","Realisasi Penggunaan Dana (Klaim Biaya)",IF(G10="-","",IF(I10="x","Realiasi Penggunaan Dana (Uang Muka)","")))</f>
        <v/>
      </c>
      <c r="D16" s="79"/>
      <c r="E16" s="79"/>
      <c r="F16" s="79"/>
      <c r="G16" s="79"/>
      <c r="H16" s="79"/>
      <c r="I16" s="79"/>
      <c r="J16" s="79"/>
      <c r="K16" s="94"/>
      <c r="L16" s="94"/>
      <c r="M16" s="94"/>
      <c r="N16" s="94"/>
      <c r="O16" s="94"/>
      <c r="P16" s="82"/>
      <c r="Q16" s="83"/>
      <c r="R16" s="84"/>
      <c r="S16" s="85"/>
      <c r="T16" s="85"/>
      <c r="U16" s="85"/>
    </row>
    <row r="17" spans="1:21" x14ac:dyDescent="0.25">
      <c r="B17" s="44"/>
      <c r="C17" s="87" t="str">
        <f ca="1">IF(C16="","",NOW())</f>
        <v/>
      </c>
      <c r="D17" s="87"/>
      <c r="E17" s="87"/>
      <c r="F17" s="45"/>
      <c r="G17" s="73"/>
      <c r="H17" s="73"/>
      <c r="I17" s="73"/>
      <c r="J17" s="73"/>
      <c r="K17" s="73"/>
      <c r="L17" s="73"/>
      <c r="M17" s="49" t="str">
        <f>IF(C18="Pas","",IF(M10="x","Bank :",IF(I10="x","Bank :",IF(G10="-","",""))))</f>
        <v/>
      </c>
      <c r="N17" s="49"/>
      <c r="O17" s="95" t="str">
        <f>IF(C18="","",IF(G18=0,"",IF(C18="Kelebihan Uang Muka",IF(G5=E42,"Mandiri","Mandiri"),IF(C18="Jumlah Klaim",O14,O14))))</f>
        <v/>
      </c>
      <c r="P17" s="48"/>
      <c r="Q17" s="58"/>
      <c r="R17" s="67"/>
      <c r="S17" s="42"/>
      <c r="T17" s="42"/>
      <c r="U17" s="42"/>
    </row>
    <row r="18" spans="1:21" x14ac:dyDescent="0.25">
      <c r="B18" s="44"/>
      <c r="C18" s="96" t="str">
        <f>IF(M10="x","Jumlah Klaim",IF(G10="X",IF(I10="X",IF(Q18&lt;0,"Kekurangan Uang Muka",IF(Q18=0,"Pas","Kelebihan Uang Muka")),""),""))</f>
        <v/>
      </c>
      <c r="D18" s="96"/>
      <c r="E18" s="96"/>
      <c r="F18" s="95" t="str">
        <f>IF(C18="","",":")</f>
        <v/>
      </c>
      <c r="G18" s="97" t="str">
        <f>IF(C18="","",Q18)</f>
        <v/>
      </c>
      <c r="H18" s="97"/>
      <c r="I18" s="98" t="str">
        <f>IF(C18="","",IF(C18="Pas","",IF(C18="Kelebihan Uang muka","Setor Melalui :","Cara Bayar :")))</f>
        <v/>
      </c>
      <c r="J18" s="98"/>
      <c r="K18" s="31" t="str">
        <f>IF(I18="","","Transfer / Cash")</f>
        <v/>
      </c>
      <c r="L18" s="31"/>
      <c r="M18" s="98" t="str">
        <f>IF(M17="","","No.Rekening :")</f>
        <v/>
      </c>
      <c r="N18" s="98"/>
      <c r="O18" s="99" t="str">
        <f>IF(C18="","",IF(G18=0,"",IF(C18="Kelebihan Uang Muka",IF(G5=E42,"156 00233 77510","156 00233 77510"),IF(C18="Jumlah Klaim",O15,O15))))</f>
        <v/>
      </c>
      <c r="P18" s="48"/>
      <c r="Q18" s="100" t="str">
        <f>IF(Q15=2,M29-O29,O29)</f>
        <v/>
      </c>
      <c r="R18" s="67"/>
      <c r="S18" s="42"/>
      <c r="T18" s="42"/>
      <c r="U18" s="42"/>
    </row>
    <row r="19" spans="1:21" x14ac:dyDescent="0.25">
      <c r="B19" s="44"/>
      <c r="C19" s="95" t="str">
        <f>IF(C18="","","Terbilang")</f>
        <v/>
      </c>
      <c r="D19" s="95"/>
      <c r="E19" s="95"/>
      <c r="F19" s="95" t="str">
        <f>IF(C19="","",":")</f>
        <v/>
      </c>
      <c r="G19" s="101" t="str">
        <f>IF(C18="","",IF(G18="","",PROPER(IF(G18=0,"nol",IF(G18&lt;0,"minus ","")&amp;SUBSTITUTE(TRIM(SUBSTITUTE(SUBSTITUTE(SUBSTITUTE(SUBSTITUTE(SUBSTITUTE(SUBSTITUTE(SUBSTITUTE(SUBSTITUTE(SUBSTITUTE(SUBSTITUTE(SUBSTITUTE(SUBSTITUTE(SUBSTITUTE(SUBSTITUTE(SUBSTITUTE(SUBSTITUTE(SUBSTITUTE(SUBSTITUTE(SUBSTITUTE(SUBSTITUTE(SUBSTITUTE(SUBSTITUTE(SUBSTITUTE(SUBSTITUTE(IF(--MID(TEXT(ABS(G18),"000000000000000"),1,3)=0,"",MID(TEXT(ABS(G18),"000000000000000"),1,1)&amp;" ratus "&amp;MID(TEXT(ABS(G18),"000000000000000"),2,1)&amp;" puluh "&amp;MID(TEXT(ABS(G18),"000000000000000"),3,1)&amp;" trilyun ")&amp;IF(--MID(TEXT(ABS(G18),"000000000000000"),4,3)=0,"",MID(TEXT(ABS(G18),"000000000000000"),4,1)&amp;" ratus "&amp;MID(TEXT(ABS(G18),"000000000000000"),5,1)&amp;" puluh "&amp;MID(TEXT(ABS(G18),"000000000000000"),6,1)&amp;" milyar ")&amp;IF(--MID(TEXT(ABS(G18),"000000000000000"),7,3)=0,"",MID(TEXT(ABS(G18),"000000000000000"),7,1)&amp;" ratus "&amp;MID(TEXT(ABS(G18),"000000000000000"),8,1)&amp;" puluh "&amp;MID(TEXT(ABS(G18),"000000000000000"),9,1)&amp;" juta ")&amp;IF(--MID(TEXT(ABS(G18),"000000000000000"),10,3)=0,"",IF(--MID(TEXT(ABS(G18),"000000000000000"),10,3)=1,"*",MID(TEXT(ABS(G18),"000000000000000"),10,1)&amp;" ratus "&amp;MID(TEXT(ABS(G18),"000000000000000"),11,1)&amp;" puluh ")&amp;MID(TEXT(ABS(G18),"000000000000000"),12,1)&amp;" ribu ")&amp;IF(--MID(TEXT(ABS(G18),"000000000000000"),13,3)=0,"",MID(TEXT(ABS(G18),"000000000000000"),13,1)&amp;" ratus "&amp;MID(TEXT(ABS(G18),"000000000000000"),14,1)&amp;" puluh "&amp;MID(TEXT(ABS(G18),"000000000000000"),15,1)),1,"satu"),2,"dua"),3,"tiga"),4,"empat"),5,"lima"),6,"enam"),7,"tujuh"),8,"delapan"),9,"sembilan"),"0 ratus",""),"0 puluh",""),"satu puluh 0","sepuluh"),"satu puluh satu","sebelas"),"satu puluh dua","duabelas"),"satu puluh tiga","tigabelas"),"satu puluh empat","empatbelas"),"satu puluh lima","limabelas"),"satu puluh enam","enambelas"),"satu puluh tujuh","tujuhbelas"),"satu puluh delapan","delapanbelas"),"satu puluh sembilan","sembilanbelas"),"satu ratus","seratus"),"*satu ribu","seribu"),0,""))," "," "))&amp;" rupiah")))</f>
        <v/>
      </c>
      <c r="H19" s="101"/>
      <c r="I19" s="101"/>
      <c r="J19" s="101"/>
      <c r="K19" s="101"/>
      <c r="L19" s="101"/>
      <c r="M19" s="101"/>
      <c r="N19" s="101"/>
      <c r="O19" s="101"/>
      <c r="P19" s="48"/>
      <c r="Q19" s="102"/>
      <c r="R19" s="67"/>
      <c r="S19" s="42"/>
      <c r="T19" s="42"/>
      <c r="U19" s="42"/>
    </row>
    <row r="20" spans="1:21" ht="3" customHeight="1" x14ac:dyDescent="0.25">
      <c r="B20" s="44"/>
      <c r="C20" s="45"/>
      <c r="D20" s="45"/>
      <c r="E20" s="45"/>
      <c r="F20" s="45"/>
      <c r="G20" s="103"/>
      <c r="H20" s="103"/>
      <c r="I20" s="103"/>
      <c r="J20" s="103"/>
      <c r="K20" s="103"/>
      <c r="L20" s="103"/>
      <c r="M20" s="103"/>
      <c r="N20" s="103"/>
      <c r="O20" s="103"/>
      <c r="P20" s="48"/>
      <c r="Q20" s="104"/>
      <c r="R20" s="67"/>
      <c r="S20" s="42"/>
      <c r="T20" s="42"/>
      <c r="U20" s="42"/>
    </row>
    <row r="21" spans="1:21" s="86" customFormat="1" ht="15.75" x14ac:dyDescent="0.25">
      <c r="A21" s="77"/>
      <c r="B21" s="78"/>
      <c r="C21" s="105" t="str">
        <f>IF(L7="-","","Tabel Detail Perhitungan :")</f>
        <v>Tabel Detail Perhitungan :</v>
      </c>
      <c r="D21" s="105"/>
      <c r="E21" s="105"/>
      <c r="F21" s="106"/>
      <c r="G21" s="107"/>
      <c r="H21" s="108" t="s">
        <v>39</v>
      </c>
      <c r="I21" s="108"/>
      <c r="J21" s="108"/>
      <c r="K21" s="108"/>
      <c r="L21" s="109"/>
      <c r="M21" s="110"/>
      <c r="N21" s="110"/>
      <c r="O21" s="111"/>
      <c r="P21" s="82"/>
      <c r="Q21" s="83"/>
      <c r="R21" s="84"/>
      <c r="S21" s="85"/>
      <c r="T21" s="85"/>
      <c r="U21" s="85"/>
    </row>
    <row r="22" spans="1:21" s="120" customFormat="1" ht="15.75" thickBot="1" x14ac:dyDescent="0.3">
      <c r="A22" s="112"/>
      <c r="B22" s="113"/>
      <c r="C22" s="114" t="str">
        <f>IF(G10="x","No.",IF(I10="x","No.",IF(M10="x","No.","")))</f>
        <v/>
      </c>
      <c r="D22" s="114" t="str">
        <f>IF(I10="x","Tanggal Nota",IF(G10="x","",IF(M10="x","Tanggal Nota","")))</f>
        <v/>
      </c>
      <c r="E22" s="115" t="str">
        <f>IF(G10="x","Keterangan",IF(I10="x","Keterangan",IF(M10="x","Keterangan","")))</f>
        <v/>
      </c>
      <c r="F22" s="115"/>
      <c r="G22" s="115"/>
      <c r="H22" s="115"/>
      <c r="I22" s="115"/>
      <c r="J22" s="115"/>
      <c r="K22" s="115"/>
      <c r="L22" s="114" t="str">
        <f>IF(I10="x","No. Bukti",IF(G10="x","",IF(M10="x","No. Bukti","")))</f>
        <v/>
      </c>
      <c r="M22" s="116" t="str">
        <f>IF(I10="x","",IF(G10="x","Total Pengajuan",IF(M10="x","","")))</f>
        <v/>
      </c>
      <c r="N22" s="116"/>
      <c r="O22" s="117" t="str">
        <f>IF(I10="x","Total Realisasi",IF(G10="x","",IF(M10="x","Total Klaim","")))</f>
        <v/>
      </c>
      <c r="P22" s="118"/>
      <c r="Q22" s="112"/>
      <c r="R22" s="119"/>
      <c r="S22" s="119"/>
      <c r="T22" s="119"/>
      <c r="U22" s="119"/>
    </row>
    <row r="23" spans="1:21" ht="3.75" customHeight="1" x14ac:dyDescent="0.25">
      <c r="B23" s="44"/>
      <c r="C23" s="121"/>
      <c r="D23" s="121"/>
      <c r="E23" s="122"/>
      <c r="F23" s="122"/>
      <c r="G23" s="122"/>
      <c r="H23" s="122"/>
      <c r="I23" s="122"/>
      <c r="J23" s="122"/>
      <c r="K23" s="122"/>
      <c r="L23" s="122"/>
      <c r="M23" s="123"/>
      <c r="N23" s="124"/>
      <c r="O23" s="124"/>
      <c r="P23" s="48"/>
      <c r="Q23" s="58"/>
      <c r="R23" s="42"/>
      <c r="S23" s="42"/>
      <c r="T23" s="42"/>
      <c r="U23" s="42"/>
    </row>
    <row r="24" spans="1:21" ht="15.75" thickBot="1" x14ac:dyDescent="0.3">
      <c r="B24" s="44"/>
      <c r="C24" s="125" t="str">
        <f>IF(E24&lt;&gt;"",COUNTA($E$24:E24),"")</f>
        <v/>
      </c>
      <c r="D24" s="6"/>
      <c r="E24" s="28"/>
      <c r="F24" s="29"/>
      <c r="G24" s="29"/>
      <c r="H24" s="29"/>
      <c r="I24" s="29"/>
      <c r="J24" s="29"/>
      <c r="K24" s="30"/>
      <c r="L24" s="34"/>
      <c r="M24" s="26"/>
      <c r="N24" s="27"/>
      <c r="O24" s="7"/>
      <c r="P24" s="48"/>
      <c r="Q24" s="104"/>
      <c r="R24" s="42"/>
      <c r="S24" s="42"/>
      <c r="T24" s="42"/>
      <c r="U24" s="42"/>
    </row>
    <row r="25" spans="1:21" ht="15.75" thickBot="1" x14ac:dyDescent="0.3">
      <c r="B25" s="44"/>
      <c r="C25" s="125" t="str">
        <f>IF(E25&lt;&gt;"",COUNTA($E$24:E25),"")</f>
        <v/>
      </c>
      <c r="D25" s="6"/>
      <c r="E25" s="23"/>
      <c r="F25" s="24"/>
      <c r="G25" s="24"/>
      <c r="H25" s="24"/>
      <c r="I25" s="24"/>
      <c r="J25" s="24"/>
      <c r="K25" s="25"/>
      <c r="L25" s="34"/>
      <c r="M25" s="26"/>
      <c r="N25" s="27"/>
      <c r="O25" s="7"/>
      <c r="P25" s="48"/>
      <c r="Q25" s="58"/>
      <c r="R25" s="42"/>
      <c r="S25" s="42"/>
      <c r="T25" s="42"/>
      <c r="U25" s="42"/>
    </row>
    <row r="26" spans="1:21" ht="15.75" thickBot="1" x14ac:dyDescent="0.3">
      <c r="B26" s="44"/>
      <c r="C26" s="125" t="str">
        <f>IF(E26&lt;&gt;"",COUNTA($E$24:E26),"")</f>
        <v/>
      </c>
      <c r="D26" s="6"/>
      <c r="E26" s="23"/>
      <c r="F26" s="24"/>
      <c r="G26" s="24"/>
      <c r="H26" s="24"/>
      <c r="I26" s="24"/>
      <c r="J26" s="24"/>
      <c r="K26" s="25"/>
      <c r="L26" s="34"/>
      <c r="M26" s="26"/>
      <c r="N26" s="27"/>
      <c r="O26" s="7"/>
      <c r="P26" s="48"/>
      <c r="Q26" s="58"/>
      <c r="R26" s="42"/>
      <c r="S26" s="42"/>
      <c r="T26" s="42"/>
      <c r="U26" s="42"/>
    </row>
    <row r="27" spans="1:21" ht="15.75" thickBot="1" x14ac:dyDescent="0.3">
      <c r="B27" s="44"/>
      <c r="C27" s="125" t="str">
        <f>IF(E27&lt;&gt;"",COUNTA($E$24:E27),"")</f>
        <v/>
      </c>
      <c r="D27" s="6"/>
      <c r="E27" s="23"/>
      <c r="F27" s="24"/>
      <c r="G27" s="24"/>
      <c r="H27" s="24"/>
      <c r="I27" s="24"/>
      <c r="J27" s="24"/>
      <c r="K27" s="25"/>
      <c r="L27" s="34"/>
      <c r="M27" s="26"/>
      <c r="N27" s="27"/>
      <c r="O27" s="7"/>
      <c r="P27" s="48"/>
      <c r="Q27" s="58"/>
      <c r="R27" s="42"/>
      <c r="S27" s="42"/>
      <c r="T27" s="42"/>
      <c r="U27" s="42"/>
    </row>
    <row r="28" spans="1:21" x14ac:dyDescent="0.25">
      <c r="B28" s="44"/>
      <c r="C28" s="125" t="str">
        <f>IF(E28&lt;&gt;"",COUNTA($E$24:E28),"")</f>
        <v/>
      </c>
      <c r="D28" s="8"/>
      <c r="E28" s="18"/>
      <c r="F28" s="19"/>
      <c r="G28" s="19"/>
      <c r="H28" s="19"/>
      <c r="I28" s="19"/>
      <c r="J28" s="19"/>
      <c r="K28" s="20"/>
      <c r="L28" s="35"/>
      <c r="M28" s="21"/>
      <c r="N28" s="22"/>
      <c r="O28" s="9"/>
      <c r="P28" s="48"/>
      <c r="Q28" s="58"/>
      <c r="R28" s="42"/>
      <c r="S28" s="42"/>
      <c r="T28" s="42"/>
      <c r="U28" s="42"/>
    </row>
    <row r="29" spans="1:21" ht="13.5" customHeight="1" thickBot="1" x14ac:dyDescent="0.3">
      <c r="B29" s="44"/>
      <c r="C29" s="115" t="str">
        <f>IF(E22="","","Total")</f>
        <v/>
      </c>
      <c r="D29" s="115"/>
      <c r="E29" s="115"/>
      <c r="F29" s="115"/>
      <c r="G29" s="115"/>
      <c r="H29" s="115"/>
      <c r="I29" s="115"/>
      <c r="J29" s="115"/>
      <c r="K29" s="115"/>
      <c r="L29" s="115"/>
      <c r="M29" s="145" t="str">
        <f>IF(M24="","",SUM(M24:N28))</f>
        <v/>
      </c>
      <c r="N29" s="145"/>
      <c r="O29" s="146" t="str">
        <f>IF(O22="","",SUM(O24:O28))</f>
        <v/>
      </c>
      <c r="P29" s="48"/>
      <c r="Q29" s="58"/>
      <c r="R29" s="42"/>
      <c r="S29" s="42"/>
      <c r="T29" s="42"/>
      <c r="U29" s="42"/>
    </row>
    <row r="30" spans="1:21" ht="3.75" customHeight="1" thickBot="1" x14ac:dyDescent="0.3">
      <c r="B30" s="44"/>
      <c r="C30" s="62"/>
      <c r="D30" s="62"/>
      <c r="E30" s="62"/>
      <c r="F30" s="147"/>
      <c r="G30" s="147"/>
      <c r="H30" s="10"/>
      <c r="I30" s="11"/>
      <c r="J30" s="11"/>
      <c r="K30" s="11"/>
      <c r="L30" s="148"/>
      <c r="M30" s="149"/>
      <c r="N30" s="12"/>
      <c r="O30" s="13"/>
      <c r="P30" s="48"/>
      <c r="R30" s="42"/>
      <c r="S30" s="42"/>
      <c r="T30" s="42"/>
      <c r="U30" s="42"/>
    </row>
    <row r="31" spans="1:21" x14ac:dyDescent="0.25">
      <c r="A31" s="150"/>
      <c r="B31" s="44"/>
      <c r="C31" s="151" t="str">
        <f>IF(M10="x","Penanggung Jawab",IF(I10="x","Penanggung jawab",IF(G10="x","Pemohon,","")))</f>
        <v/>
      </c>
      <c r="D31" s="152"/>
      <c r="E31" s="152"/>
      <c r="F31" s="152"/>
      <c r="G31" s="153"/>
      <c r="H31" s="152" t="str">
        <f>IF(C32="","",IF(C38="Direktur","","Disetujui,"))</f>
        <v/>
      </c>
      <c r="I31" s="152"/>
      <c r="J31" s="152" t="str">
        <f>IF(C32="","",IF(C18="Pas","Diverifikasi",IF(C18="Kelebihan Uang Muka","Diterima oleh,","Dibayarkan,")))</f>
        <v/>
      </c>
      <c r="K31" s="152"/>
      <c r="L31" s="152"/>
      <c r="M31" s="152"/>
      <c r="N31" s="152" t="str">
        <f>IF(C32="","",IF(I10="X","Diketahui, ",IF(M10="x","Diketahui, ","Diterima,")))</f>
        <v/>
      </c>
      <c r="O31" s="207"/>
      <c r="P31" s="155"/>
      <c r="R31" s="42"/>
      <c r="S31" s="42"/>
      <c r="T31" s="42"/>
      <c r="U31" s="42"/>
    </row>
    <row r="32" spans="1:21" x14ac:dyDescent="0.25">
      <c r="B32" s="44"/>
      <c r="C32" s="156" t="str">
        <f>IF(C31="","",G6)</f>
        <v/>
      </c>
      <c r="D32" s="157"/>
      <c r="E32" s="157"/>
      <c r="F32" s="157"/>
      <c r="G32" s="158"/>
      <c r="H32" s="157" t="str">
        <f>IF(H31="","",IF(C38="Direktur","",IF(C32="Purchasing",IF(C38="Staff","Purchasing","BOD"),IF(C38="General Manager","BOD",IF(C38="Manager","BOD",IF(C38="Manager'","Sales &amp; Marketing",IF(C38="National Manager","Sales &amp; Marketing",C32)))))))</f>
        <v/>
      </c>
      <c r="I32" s="157"/>
      <c r="J32" s="159" t="str">
        <f>IF(C32="","","Finance &amp; Accounting")</f>
        <v/>
      </c>
      <c r="K32" s="159"/>
      <c r="L32" s="159"/>
      <c r="M32" s="159"/>
      <c r="N32" s="159" t="str">
        <f>IF(N31="Diketahui, ",J32,C32)</f>
        <v/>
      </c>
      <c r="O32" s="208"/>
      <c r="P32" s="162"/>
      <c r="R32" s="42"/>
      <c r="S32" s="42"/>
      <c r="T32" s="42"/>
      <c r="U32" s="42"/>
    </row>
    <row r="33" spans="1:21" x14ac:dyDescent="0.25">
      <c r="B33" s="44"/>
      <c r="C33" s="163"/>
      <c r="D33" s="164"/>
      <c r="E33" s="164"/>
      <c r="F33" s="164"/>
      <c r="G33" s="165"/>
      <c r="H33" s="159"/>
      <c r="I33" s="159"/>
      <c r="J33" s="211"/>
      <c r="K33" s="211"/>
      <c r="L33" s="211"/>
      <c r="M33" s="211"/>
      <c r="N33" s="159"/>
      <c r="O33" s="208"/>
      <c r="P33" s="48"/>
      <c r="R33" s="42"/>
      <c r="S33" s="42"/>
      <c r="T33" s="42"/>
      <c r="U33" s="42"/>
    </row>
    <row r="34" spans="1:21" ht="4.5" customHeight="1" x14ac:dyDescent="0.25">
      <c r="B34" s="44"/>
      <c r="C34" s="163"/>
      <c r="D34" s="164"/>
      <c r="E34" s="164"/>
      <c r="F34" s="164"/>
      <c r="G34" s="165"/>
      <c r="H34" s="159"/>
      <c r="I34" s="159"/>
      <c r="J34" s="211"/>
      <c r="K34" s="211"/>
      <c r="L34" s="211"/>
      <c r="M34" s="211"/>
      <c r="N34" s="159"/>
      <c r="O34" s="208"/>
      <c r="P34" s="48"/>
      <c r="R34" s="42"/>
      <c r="S34" s="42"/>
      <c r="T34" s="42"/>
      <c r="U34" s="42"/>
    </row>
    <row r="35" spans="1:21" x14ac:dyDescent="0.25">
      <c r="B35" s="44"/>
      <c r="C35" s="163"/>
      <c r="D35" s="164"/>
      <c r="E35" s="164"/>
      <c r="F35" s="164"/>
      <c r="G35" s="165"/>
      <c r="H35" s="159"/>
      <c r="I35" s="159"/>
      <c r="J35" s="211"/>
      <c r="K35" s="211"/>
      <c r="L35" s="211"/>
      <c r="M35" s="211"/>
      <c r="N35" s="159"/>
      <c r="O35" s="208"/>
      <c r="P35" s="48"/>
      <c r="R35" s="42"/>
      <c r="S35" s="42"/>
      <c r="T35" s="42"/>
      <c r="U35" s="42"/>
    </row>
    <row r="36" spans="1:21" x14ac:dyDescent="0.25">
      <c r="B36" s="44"/>
      <c r="C36" s="163"/>
      <c r="D36" s="164"/>
      <c r="E36" s="164"/>
      <c r="F36" s="164"/>
      <c r="G36" s="165"/>
      <c r="H36" s="159"/>
      <c r="I36" s="159"/>
      <c r="J36" s="211"/>
      <c r="K36" s="211"/>
      <c r="L36" s="211"/>
      <c r="M36" s="211"/>
      <c r="N36" s="159"/>
      <c r="O36" s="208"/>
      <c r="P36" s="48"/>
      <c r="R36" s="42"/>
      <c r="S36" s="42"/>
      <c r="T36" s="42"/>
      <c r="U36" s="42"/>
    </row>
    <row r="37" spans="1:21" s="120" customFormat="1" x14ac:dyDescent="0.25">
      <c r="A37" s="166"/>
      <c r="B37" s="167"/>
      <c r="C37" s="168" t="str">
        <f>IF(C32="","",""&amp;("( "&amp;G7&amp;" )")&amp;"")</f>
        <v/>
      </c>
      <c r="D37" s="169"/>
      <c r="E37" s="169"/>
      <c r="F37" s="169"/>
      <c r="G37" s="170"/>
      <c r="H37" s="169" t="str">
        <f>IF(C32="","",IF(C32="BOD","","(…....................)"))</f>
        <v/>
      </c>
      <c r="I37" s="169"/>
      <c r="J37" s="169" t="str">
        <f>IF(C32="","","(…....................)")</f>
        <v/>
      </c>
      <c r="K37" s="169"/>
      <c r="L37" s="169"/>
      <c r="M37" s="169"/>
      <c r="N37" s="169" t="str">
        <f>IF(C32="","","(…....................)")</f>
        <v/>
      </c>
      <c r="O37" s="209"/>
      <c r="P37" s="172"/>
      <c r="Q37" s="119"/>
      <c r="R37" s="119"/>
      <c r="S37" s="119"/>
      <c r="T37" s="119"/>
      <c r="U37" s="119"/>
    </row>
    <row r="38" spans="1:21" ht="15.75" thickBot="1" x14ac:dyDescent="0.3">
      <c r="A38" s="67"/>
      <c r="B38" s="173"/>
      <c r="C38" s="174" t="str">
        <f>IF(C31="","",IF(Q7="",G8,Q7))</f>
        <v/>
      </c>
      <c r="D38" s="175"/>
      <c r="E38" s="175"/>
      <c r="F38" s="175"/>
      <c r="G38" s="176"/>
      <c r="H38" s="177" t="str">
        <f>IF(H31="","",IF(C38="Direktur","",IF(C32="Purchasing",IF(C38="Staff","Supervisor","Direktur"),IF(C38="Manager'","General manager",IF(C38="Direktur","",IF(C38="General Manager","Direktur",IF(C38="Jr. Manager","Direktur",IF(C38="Manager","Direktur",IF(C38="Regional Manager","National Manager",IF(C38="Area Sales Mgr","National Manager",IF(C38="Area Sales Spv","National Manager",IF(C38="Area Sales","National Manager",IF(C38="Delivery Collector","National Manager",IF(C38="National Manager","General Manager","Manager"))))))))))))))</f>
        <v/>
      </c>
      <c r="I38" s="177"/>
      <c r="J38" s="177" t="str">
        <f>IF(C32="","","Controller ")</f>
        <v/>
      </c>
      <c r="K38" s="177"/>
      <c r="L38" s="177"/>
      <c r="M38" s="177"/>
      <c r="N38" s="177" t="str">
        <f>IF(N31="Diketahui, ","Manager",C38)</f>
        <v/>
      </c>
      <c r="O38" s="210"/>
      <c r="P38" s="155"/>
      <c r="R38" s="42"/>
      <c r="S38" s="42"/>
      <c r="T38" s="42"/>
      <c r="U38" s="42"/>
    </row>
    <row r="39" spans="1:21" ht="6.75" customHeight="1" thickBot="1" x14ac:dyDescent="0.3">
      <c r="A39" s="36" t="s">
        <v>4</v>
      </c>
      <c r="B39" s="180"/>
      <c r="C39" s="181"/>
      <c r="D39" s="181"/>
      <c r="E39" s="181"/>
      <c r="F39" s="182"/>
      <c r="G39" s="182"/>
      <c r="H39" s="182"/>
      <c r="I39" s="182"/>
      <c r="J39" s="182"/>
      <c r="K39" s="182"/>
      <c r="L39" s="183"/>
      <c r="M39" s="183"/>
      <c r="N39" s="183"/>
      <c r="O39" s="183"/>
      <c r="P39" s="184"/>
      <c r="R39" s="42"/>
      <c r="S39" s="42"/>
      <c r="T39" s="42"/>
      <c r="U39" s="42"/>
    </row>
    <row r="40" spans="1:21" ht="6.75" customHeight="1" thickTop="1" x14ac:dyDescent="0.25">
      <c r="B40" s="185"/>
      <c r="C40" s="185"/>
      <c r="D40" s="185"/>
      <c r="E40" s="185"/>
      <c r="F40" s="186"/>
      <c r="G40" s="186"/>
      <c r="H40" s="186"/>
      <c r="I40" s="186"/>
      <c r="J40" s="186"/>
      <c r="K40" s="186"/>
      <c r="L40" s="38"/>
      <c r="M40" s="38"/>
      <c r="N40" s="38"/>
      <c r="O40" s="38"/>
      <c r="P40" s="38"/>
      <c r="R40" s="42"/>
      <c r="S40" s="42"/>
      <c r="T40" s="42"/>
      <c r="U40" s="42"/>
    </row>
    <row r="41" spans="1:21" s="42" customFormat="1" x14ac:dyDescent="0.25">
      <c r="A41" s="36" t="s">
        <v>8</v>
      </c>
      <c r="B41" s="187"/>
      <c r="C41" s="187"/>
      <c r="D41" s="187"/>
      <c r="E41" s="188"/>
      <c r="F41" s="187"/>
      <c r="G41" s="187"/>
      <c r="H41" s="187"/>
      <c r="I41" s="187"/>
      <c r="J41" s="189"/>
      <c r="K41" s="189"/>
      <c r="L41" s="189"/>
      <c r="M41" s="189"/>
      <c r="N41" s="189"/>
      <c r="O41" s="189"/>
      <c r="P41" s="189"/>
    </row>
    <row r="42" spans="1:21" s="42" customFormat="1" x14ac:dyDescent="0.25">
      <c r="A42" s="36" t="s">
        <v>9</v>
      </c>
      <c r="B42" s="36"/>
      <c r="C42" s="36"/>
      <c r="D42" s="36"/>
      <c r="E42" s="36" t="s">
        <v>1</v>
      </c>
      <c r="F42" s="36"/>
      <c r="G42" s="36"/>
      <c r="H42" s="36"/>
      <c r="I42" s="36"/>
      <c r="J42" s="67"/>
      <c r="K42" s="67"/>
      <c r="L42" s="67"/>
      <c r="M42" s="67"/>
      <c r="N42" s="67"/>
      <c r="O42" s="67"/>
      <c r="P42" s="67"/>
    </row>
    <row r="43" spans="1:21" s="42" customFormat="1" x14ac:dyDescent="0.25">
      <c r="A43" s="190" t="s">
        <v>4</v>
      </c>
      <c r="B43" s="190"/>
      <c r="C43" s="191"/>
      <c r="D43" s="192"/>
      <c r="E43" s="192" t="s">
        <v>10</v>
      </c>
      <c r="F43" s="36"/>
      <c r="G43" s="36"/>
      <c r="H43" s="36"/>
      <c r="I43" s="36"/>
      <c r="J43" s="67"/>
      <c r="K43" s="67"/>
      <c r="L43" s="67"/>
      <c r="M43" s="67"/>
      <c r="N43" s="67"/>
      <c r="O43" s="67"/>
      <c r="P43" s="67"/>
    </row>
    <row r="44" spans="1:21" s="42" customFormat="1" x14ac:dyDescent="0.25">
      <c r="A44" s="190" t="s">
        <v>5</v>
      </c>
      <c r="B44" s="190"/>
      <c r="C44" s="191"/>
      <c r="D44" s="192"/>
      <c r="E44" s="192" t="s">
        <v>11</v>
      </c>
      <c r="F44" s="58"/>
      <c r="G44" s="36"/>
      <c r="H44" s="36"/>
      <c r="I44" s="36"/>
      <c r="J44" s="67"/>
      <c r="K44" s="67"/>
      <c r="L44" s="67"/>
      <c r="M44" s="67"/>
      <c r="N44" s="67"/>
      <c r="O44" s="67"/>
      <c r="P44" s="67"/>
      <c r="T44" s="67"/>
    </row>
    <row r="45" spans="1:21" s="42" customFormat="1" x14ac:dyDescent="0.25">
      <c r="A45" s="193" t="s">
        <v>4</v>
      </c>
      <c r="B45" s="190"/>
      <c r="C45" s="191"/>
      <c r="D45" s="192"/>
      <c r="E45" s="192"/>
      <c r="F45" s="58"/>
      <c r="G45" s="36"/>
      <c r="H45" s="36"/>
      <c r="I45" s="36"/>
      <c r="J45" s="67"/>
      <c r="K45" s="67"/>
      <c r="L45" s="67"/>
      <c r="M45" s="67"/>
      <c r="N45" s="67"/>
      <c r="O45" s="67"/>
      <c r="P45" s="67"/>
    </row>
    <row r="46" spans="1:21" s="42" customFormat="1" x14ac:dyDescent="0.25">
      <c r="A46" s="194" t="s">
        <v>12</v>
      </c>
      <c r="B46" s="195"/>
      <c r="C46" s="191"/>
      <c r="D46" s="192"/>
      <c r="E46" s="192"/>
      <c r="F46" s="192" t="s">
        <v>7</v>
      </c>
      <c r="G46" s="36"/>
      <c r="H46" s="36"/>
      <c r="I46" s="36"/>
      <c r="J46" s="67"/>
      <c r="K46" s="67"/>
      <c r="L46" s="67"/>
      <c r="M46" s="67"/>
      <c r="N46" s="67"/>
      <c r="O46" s="67"/>
      <c r="P46" s="67"/>
    </row>
    <row r="47" spans="1:21" s="42" customFormat="1" x14ac:dyDescent="0.25">
      <c r="A47" s="193" t="s">
        <v>14</v>
      </c>
      <c r="B47" s="190"/>
      <c r="C47" s="191"/>
      <c r="D47" s="192"/>
      <c r="E47" s="192"/>
      <c r="F47" s="192" t="s">
        <v>27</v>
      </c>
      <c r="G47" s="36"/>
      <c r="H47" s="36"/>
      <c r="I47" s="36"/>
      <c r="J47" s="67"/>
      <c r="K47" s="67"/>
      <c r="L47" s="67"/>
      <c r="M47" s="67"/>
      <c r="N47" s="67"/>
      <c r="O47" s="67"/>
      <c r="P47" s="67"/>
    </row>
    <row r="48" spans="1:21" s="42" customFormat="1" x14ac:dyDescent="0.25">
      <c r="A48" s="193" t="s">
        <v>15</v>
      </c>
      <c r="B48" s="190"/>
      <c r="C48" s="191"/>
      <c r="D48" s="192"/>
      <c r="E48" s="192"/>
      <c r="F48" s="192" t="s">
        <v>26</v>
      </c>
      <c r="G48" s="36"/>
      <c r="H48" s="36"/>
      <c r="I48" s="36"/>
      <c r="J48" s="67"/>
      <c r="K48" s="67"/>
      <c r="L48" s="67"/>
      <c r="M48" s="67"/>
      <c r="N48" s="67"/>
      <c r="O48" s="67"/>
      <c r="P48" s="67"/>
    </row>
    <row r="49" spans="1:20" s="42" customFormat="1" x14ac:dyDescent="0.25">
      <c r="A49" s="193" t="s">
        <v>2</v>
      </c>
      <c r="B49" s="190"/>
      <c r="C49" s="191"/>
      <c r="D49" s="192"/>
      <c r="E49" s="192"/>
      <c r="F49" s="58"/>
      <c r="G49" s="36"/>
      <c r="H49" s="36"/>
      <c r="I49" s="36"/>
      <c r="J49" s="67"/>
      <c r="K49" s="67"/>
      <c r="L49" s="67"/>
      <c r="M49" s="67"/>
      <c r="N49" s="67"/>
      <c r="O49" s="67"/>
      <c r="P49" s="67"/>
    </row>
    <row r="50" spans="1:20" s="42" customFormat="1" x14ac:dyDescent="0.25">
      <c r="A50" s="193" t="s">
        <v>29</v>
      </c>
      <c r="B50" s="190"/>
      <c r="C50" s="191"/>
      <c r="D50" s="192"/>
      <c r="E50" s="192"/>
      <c r="F50" s="36"/>
      <c r="G50" s="36"/>
      <c r="H50" s="36"/>
      <c r="I50" s="36"/>
      <c r="J50" s="67"/>
      <c r="K50" s="67"/>
      <c r="L50" s="67"/>
      <c r="M50" s="67"/>
      <c r="N50" s="67"/>
      <c r="O50" s="67"/>
      <c r="P50" s="67"/>
    </row>
    <row r="51" spans="1:20" s="42" customFormat="1" x14ac:dyDescent="0.25">
      <c r="A51" s="196" t="s">
        <v>16</v>
      </c>
      <c r="B51" s="190"/>
      <c r="C51" s="191"/>
      <c r="D51" s="192"/>
      <c r="E51" s="192"/>
      <c r="F51" s="36"/>
      <c r="G51" s="36"/>
      <c r="H51" s="36"/>
      <c r="I51" s="36"/>
      <c r="J51" s="67"/>
      <c r="K51" s="67"/>
      <c r="L51" s="67"/>
      <c r="M51" s="67"/>
      <c r="N51" s="67"/>
      <c r="O51" s="67"/>
      <c r="P51" s="67"/>
    </row>
    <row r="52" spans="1:20" s="42" customFormat="1" x14ac:dyDescent="0.25">
      <c r="A52" s="193" t="s">
        <v>13</v>
      </c>
      <c r="B52" s="190"/>
      <c r="C52" s="191"/>
      <c r="D52" s="192"/>
      <c r="E52" s="192"/>
      <c r="F52" s="58"/>
      <c r="G52" s="36"/>
      <c r="H52" s="36"/>
      <c r="I52" s="36"/>
      <c r="J52" s="67"/>
      <c r="K52" s="67"/>
      <c r="L52" s="67"/>
      <c r="M52" s="67"/>
      <c r="N52" s="67"/>
      <c r="O52" s="67"/>
      <c r="P52" s="67"/>
      <c r="R52" s="67"/>
      <c r="S52" s="67"/>
      <c r="T52" s="67"/>
    </row>
    <row r="53" spans="1:20" s="42" customFormat="1" x14ac:dyDescent="0.25">
      <c r="A53" s="193" t="s">
        <v>30</v>
      </c>
      <c r="B53" s="190"/>
      <c r="C53" s="191"/>
      <c r="D53" s="192"/>
      <c r="E53" s="192"/>
      <c r="F53" s="58"/>
      <c r="G53" s="36"/>
      <c r="H53" s="36"/>
      <c r="I53" s="36"/>
      <c r="J53" s="67"/>
      <c r="K53" s="67"/>
      <c r="L53" s="67"/>
      <c r="M53" s="67"/>
      <c r="N53" s="67"/>
      <c r="O53" s="67"/>
      <c r="P53" s="67"/>
      <c r="R53" s="67"/>
      <c r="S53" s="67"/>
      <c r="T53" s="67"/>
    </row>
    <row r="54" spans="1:20" s="42" customFormat="1" x14ac:dyDescent="0.25">
      <c r="A54" s="193" t="s">
        <v>31</v>
      </c>
      <c r="B54" s="197"/>
      <c r="C54" s="191"/>
      <c r="D54" s="192"/>
      <c r="E54" s="192"/>
      <c r="F54" s="58"/>
      <c r="G54" s="36"/>
      <c r="H54" s="36"/>
      <c r="I54" s="36"/>
      <c r="J54" s="67"/>
      <c r="K54" s="67"/>
      <c r="L54" s="67"/>
      <c r="M54" s="67"/>
      <c r="N54" s="67"/>
      <c r="O54" s="67"/>
      <c r="P54" s="67"/>
      <c r="R54" s="67"/>
      <c r="S54" s="67"/>
      <c r="T54" s="67"/>
    </row>
    <row r="55" spans="1:20" s="42" customFormat="1" x14ac:dyDescent="0.25">
      <c r="A55" s="193" t="s">
        <v>32</v>
      </c>
      <c r="B55" s="190"/>
      <c r="C55" s="191"/>
      <c r="D55" s="192"/>
      <c r="E55" s="192"/>
      <c r="F55" s="58"/>
      <c r="G55" s="36"/>
      <c r="H55" s="36"/>
      <c r="I55" s="36"/>
      <c r="J55" s="67"/>
      <c r="K55" s="67"/>
      <c r="L55" s="67"/>
      <c r="M55" s="67"/>
      <c r="N55" s="67"/>
      <c r="O55" s="67"/>
      <c r="P55" s="67"/>
      <c r="R55" s="67"/>
      <c r="S55" s="67"/>
      <c r="T55" s="67"/>
    </row>
    <row r="56" spans="1:20" s="42" customFormat="1" x14ac:dyDescent="0.25">
      <c r="A56" s="193" t="s">
        <v>33</v>
      </c>
      <c r="B56" s="195"/>
      <c r="C56" s="191"/>
      <c r="D56" s="192"/>
      <c r="E56" s="192"/>
      <c r="F56" s="36"/>
      <c r="G56" s="36"/>
      <c r="H56" s="36"/>
      <c r="I56" s="36"/>
      <c r="J56" s="67"/>
      <c r="K56" s="67"/>
      <c r="L56" s="67"/>
      <c r="M56" s="67"/>
      <c r="N56" s="67"/>
      <c r="O56" s="67"/>
      <c r="P56" s="67"/>
      <c r="R56" s="67"/>
      <c r="S56" s="67"/>
      <c r="T56" s="67"/>
    </row>
    <row r="57" spans="1:20" s="42" customFormat="1" x14ac:dyDescent="0.25">
      <c r="A57" s="193" t="s">
        <v>34</v>
      </c>
      <c r="B57" s="190"/>
      <c r="C57" s="191"/>
      <c r="D57" s="192"/>
      <c r="E57" s="192"/>
      <c r="F57" s="36"/>
      <c r="G57" s="36"/>
      <c r="H57" s="36"/>
      <c r="I57" s="36"/>
      <c r="J57" s="67"/>
      <c r="K57" s="67"/>
      <c r="L57" s="67"/>
      <c r="M57" s="67"/>
      <c r="N57" s="67"/>
      <c r="O57" s="67"/>
      <c r="P57" s="67"/>
      <c r="R57" s="67"/>
      <c r="S57" s="67"/>
      <c r="T57" s="67"/>
    </row>
    <row r="58" spans="1:20" s="42" customFormat="1" x14ac:dyDescent="0.25">
      <c r="A58" s="196"/>
      <c r="B58" s="190"/>
      <c r="C58" s="191"/>
      <c r="D58" s="192"/>
      <c r="E58" s="192"/>
      <c r="F58" s="36"/>
      <c r="G58" s="36"/>
      <c r="H58" s="36"/>
      <c r="I58" s="36"/>
      <c r="J58" s="67"/>
      <c r="K58" s="67"/>
      <c r="L58" s="67"/>
      <c r="M58" s="67"/>
      <c r="N58" s="67"/>
      <c r="O58" s="67"/>
      <c r="P58" s="67"/>
      <c r="R58" s="67"/>
      <c r="S58" s="67"/>
      <c r="T58" s="14"/>
    </row>
    <row r="59" spans="1:20" s="42" customFormat="1" x14ac:dyDescent="0.25">
      <c r="A59" s="198" t="s">
        <v>4</v>
      </c>
      <c r="B59" s="190"/>
      <c r="C59" s="191"/>
      <c r="D59" s="192"/>
      <c r="E59" s="192"/>
      <c r="F59" s="36"/>
      <c r="G59" s="36"/>
      <c r="H59" s="36"/>
      <c r="I59" s="36"/>
      <c r="J59" s="67"/>
      <c r="K59" s="67"/>
      <c r="L59" s="67"/>
      <c r="M59" s="67"/>
      <c r="N59" s="67"/>
      <c r="O59" s="67"/>
      <c r="P59" s="67"/>
      <c r="R59" s="67"/>
      <c r="S59" s="67"/>
      <c r="T59" s="14"/>
    </row>
    <row r="60" spans="1:20" s="42" customFormat="1" x14ac:dyDescent="0.25">
      <c r="A60" s="199" t="s">
        <v>16</v>
      </c>
      <c r="B60" s="190"/>
      <c r="C60" s="191"/>
      <c r="D60" s="192"/>
      <c r="E60" s="192"/>
      <c r="F60" s="36"/>
      <c r="G60" s="36"/>
      <c r="H60" s="36"/>
      <c r="I60" s="36"/>
      <c r="J60" s="67"/>
      <c r="K60" s="67"/>
      <c r="L60" s="67"/>
      <c r="M60" s="67"/>
      <c r="N60" s="67"/>
      <c r="O60" s="67"/>
      <c r="P60" s="67"/>
      <c r="R60" s="67"/>
      <c r="S60" s="67"/>
      <c r="T60" s="14"/>
    </row>
    <row r="61" spans="1:20" s="42" customFormat="1" x14ac:dyDescent="0.25">
      <c r="A61" s="193" t="s">
        <v>4</v>
      </c>
      <c r="B61" s="190"/>
      <c r="C61" s="191"/>
      <c r="D61" s="192"/>
      <c r="E61" s="192"/>
      <c r="F61" s="36"/>
      <c r="G61" s="36"/>
      <c r="H61" s="36"/>
      <c r="I61" s="36"/>
      <c r="J61" s="67"/>
      <c r="K61" s="67"/>
      <c r="L61" s="67"/>
      <c r="M61" s="67"/>
      <c r="N61" s="67"/>
      <c r="O61" s="67"/>
      <c r="P61" s="67"/>
      <c r="R61" s="67"/>
      <c r="S61" s="67"/>
      <c r="T61" s="14"/>
    </row>
    <row r="62" spans="1:20" s="42" customFormat="1" x14ac:dyDescent="0.25">
      <c r="A62" s="194" t="s">
        <v>18</v>
      </c>
      <c r="B62" s="190"/>
      <c r="C62" s="191"/>
      <c r="D62" s="192"/>
      <c r="E62" s="192"/>
      <c r="F62" s="36"/>
      <c r="G62" s="36"/>
      <c r="H62" s="36"/>
      <c r="I62" s="36"/>
      <c r="J62" s="67"/>
      <c r="K62" s="67"/>
      <c r="L62" s="67"/>
      <c r="M62" s="67"/>
      <c r="N62" s="67"/>
      <c r="O62" s="67"/>
      <c r="P62" s="67"/>
      <c r="R62" s="67"/>
      <c r="S62" s="67"/>
      <c r="T62" s="14"/>
    </row>
    <row r="63" spans="1:20" s="42" customFormat="1" x14ac:dyDescent="0.25">
      <c r="A63" s="193" t="s">
        <v>19</v>
      </c>
      <c r="B63" s="190"/>
      <c r="C63" s="191"/>
      <c r="D63" s="192"/>
      <c r="E63" s="192"/>
      <c r="F63" s="36"/>
      <c r="G63" s="36"/>
      <c r="H63" s="36"/>
      <c r="I63" s="36"/>
      <c r="J63" s="67"/>
      <c r="K63" s="67"/>
      <c r="L63" s="67"/>
      <c r="M63" s="67"/>
      <c r="N63" s="67"/>
      <c r="O63" s="67"/>
      <c r="P63" s="67"/>
      <c r="R63" s="67"/>
      <c r="S63" s="67"/>
      <c r="T63" s="14"/>
    </row>
    <row r="64" spans="1:20" s="42" customFormat="1" x14ac:dyDescent="0.25">
      <c r="A64" s="193" t="s">
        <v>20</v>
      </c>
      <c r="B64" s="190"/>
      <c r="C64" s="191"/>
      <c r="D64" s="192"/>
      <c r="E64" s="192"/>
      <c r="F64" s="36"/>
      <c r="G64" s="36"/>
      <c r="H64" s="36"/>
      <c r="I64" s="36"/>
      <c r="J64" s="67"/>
      <c r="K64" s="67"/>
      <c r="L64" s="67"/>
      <c r="M64" s="67"/>
      <c r="N64" s="67"/>
      <c r="O64" s="67"/>
      <c r="P64" s="67"/>
      <c r="R64" s="67"/>
      <c r="S64" s="67"/>
      <c r="T64" s="14"/>
    </row>
    <row r="65" spans="1:20" s="42" customFormat="1" x14ac:dyDescent="0.25">
      <c r="A65" s="193" t="s">
        <v>35</v>
      </c>
      <c r="B65" s="200"/>
      <c r="C65" s="191"/>
      <c r="D65" s="192"/>
      <c r="E65" s="192"/>
      <c r="F65" s="36"/>
      <c r="G65" s="36"/>
      <c r="H65" s="36"/>
      <c r="I65" s="36"/>
      <c r="J65" s="67"/>
      <c r="K65" s="67"/>
      <c r="L65" s="67"/>
      <c r="M65" s="67"/>
      <c r="N65" s="67"/>
      <c r="O65" s="67"/>
      <c r="P65" s="67"/>
      <c r="R65" s="67"/>
      <c r="S65" s="67"/>
      <c r="T65" s="67"/>
    </row>
    <row r="66" spans="1:20" s="42" customFormat="1" x14ac:dyDescent="0.25">
      <c r="A66" s="193" t="s">
        <v>21</v>
      </c>
      <c r="B66" s="190"/>
      <c r="C66" s="191"/>
      <c r="D66" s="192"/>
      <c r="E66" s="192"/>
      <c r="F66" s="36"/>
      <c r="G66" s="36"/>
      <c r="H66" s="36"/>
      <c r="I66" s="36"/>
      <c r="J66" s="67"/>
      <c r="K66" s="67"/>
      <c r="L66" s="67"/>
      <c r="M66" s="67"/>
      <c r="N66" s="67"/>
      <c r="O66" s="67"/>
      <c r="P66" s="67"/>
      <c r="R66" s="67"/>
      <c r="S66" s="67"/>
      <c r="T66" s="67"/>
    </row>
    <row r="67" spans="1:20" s="42" customFormat="1" x14ac:dyDescent="0.25">
      <c r="A67" s="193" t="s">
        <v>22</v>
      </c>
      <c r="B67" s="190"/>
      <c r="C67" s="191"/>
      <c r="D67" s="192"/>
      <c r="E67" s="192"/>
      <c r="F67" s="36"/>
      <c r="G67" s="36"/>
      <c r="H67" s="36"/>
      <c r="I67" s="36"/>
      <c r="J67" s="67"/>
      <c r="K67" s="67"/>
      <c r="L67" s="67"/>
      <c r="M67" s="67"/>
      <c r="N67" s="67"/>
      <c r="O67" s="67"/>
      <c r="P67" s="67"/>
      <c r="R67" s="67"/>
      <c r="S67" s="67"/>
      <c r="T67" s="67"/>
    </row>
    <row r="68" spans="1:20" s="42" customFormat="1" x14ac:dyDescent="0.25">
      <c r="A68" s="193" t="s">
        <v>23</v>
      </c>
      <c r="B68" s="190"/>
      <c r="C68" s="191"/>
      <c r="D68" s="192"/>
      <c r="E68" s="192"/>
      <c r="F68" s="36"/>
      <c r="G68" s="36"/>
      <c r="H68" s="36"/>
      <c r="I68" s="36"/>
      <c r="J68" s="67"/>
      <c r="K68" s="67"/>
      <c r="L68" s="67"/>
      <c r="M68" s="67"/>
      <c r="N68" s="67"/>
      <c r="O68" s="67"/>
      <c r="P68" s="67"/>
      <c r="R68" s="67"/>
      <c r="S68" s="67"/>
      <c r="T68" s="67"/>
    </row>
    <row r="69" spans="1:20" s="42" customFormat="1" x14ac:dyDescent="0.25">
      <c r="A69" s="193" t="s">
        <v>24</v>
      </c>
      <c r="B69" s="190"/>
      <c r="C69" s="191"/>
      <c r="D69" s="192"/>
      <c r="E69" s="192"/>
      <c r="F69" s="36"/>
      <c r="G69" s="36"/>
      <c r="H69" s="36"/>
      <c r="I69" s="36"/>
      <c r="J69" s="67"/>
      <c r="K69" s="67"/>
      <c r="L69" s="67"/>
      <c r="M69" s="67"/>
      <c r="N69" s="67"/>
      <c r="O69" s="67"/>
      <c r="P69" s="67"/>
      <c r="R69" s="67"/>
      <c r="S69" s="67"/>
      <c r="T69" s="67"/>
    </row>
    <row r="70" spans="1:20" s="42" customFormat="1" x14ac:dyDescent="0.25">
      <c r="A70" s="193" t="s">
        <v>25</v>
      </c>
      <c r="B70" s="190"/>
      <c r="C70" s="191"/>
      <c r="D70" s="192"/>
      <c r="E70" s="192"/>
      <c r="F70" s="36"/>
      <c r="G70" s="36"/>
      <c r="H70" s="36"/>
      <c r="I70" s="36"/>
      <c r="J70" s="67"/>
      <c r="K70" s="67"/>
      <c r="L70" s="67"/>
      <c r="M70" s="67"/>
      <c r="N70" s="67"/>
      <c r="O70" s="67"/>
      <c r="P70" s="67"/>
      <c r="R70" s="67"/>
      <c r="S70" s="67"/>
      <c r="T70" s="67"/>
    </row>
    <row r="71" spans="1:20" s="42" customFormat="1" x14ac:dyDescent="0.25">
      <c r="A71" s="193" t="s">
        <v>3</v>
      </c>
      <c r="B71" s="195"/>
      <c r="C71" s="191"/>
      <c r="D71" s="192"/>
      <c r="E71" s="192"/>
      <c r="F71" s="36"/>
      <c r="G71" s="36"/>
      <c r="H71" s="36"/>
      <c r="I71" s="36"/>
      <c r="J71" s="67"/>
      <c r="K71" s="67"/>
      <c r="L71" s="67"/>
      <c r="M71" s="67"/>
      <c r="N71" s="67"/>
      <c r="O71" s="67"/>
      <c r="P71" s="67"/>
      <c r="R71" s="67"/>
      <c r="S71" s="67"/>
      <c r="T71" s="67"/>
    </row>
    <row r="72" spans="1:20" s="42" customFormat="1" x14ac:dyDescent="0.25">
      <c r="A72" s="201" t="s">
        <v>4</v>
      </c>
      <c r="B72" s="191"/>
      <c r="C72" s="191"/>
      <c r="D72" s="192"/>
      <c r="E72" s="192"/>
      <c r="F72" s="36"/>
      <c r="G72" s="36"/>
      <c r="H72" s="36"/>
      <c r="I72" s="36"/>
      <c r="J72" s="67"/>
      <c r="K72" s="67"/>
      <c r="L72" s="67"/>
      <c r="M72" s="67"/>
      <c r="N72" s="67"/>
      <c r="O72" s="67"/>
      <c r="P72" s="67"/>
    </row>
    <row r="73" spans="1:20" s="42" customFormat="1" x14ac:dyDescent="0.25">
      <c r="A73" s="193" t="s">
        <v>36</v>
      </c>
      <c r="B73" s="191"/>
      <c r="C73" s="191"/>
      <c r="D73" s="192"/>
      <c r="E73" s="192"/>
      <c r="F73" s="36"/>
      <c r="G73" s="36"/>
      <c r="H73" s="36"/>
      <c r="I73" s="36"/>
      <c r="J73" s="67"/>
      <c r="K73" s="67"/>
      <c r="L73" s="67"/>
      <c r="M73" s="67"/>
      <c r="N73" s="67"/>
      <c r="O73" s="67"/>
      <c r="P73" s="67"/>
    </row>
    <row r="74" spans="1:20" s="42" customFormat="1" x14ac:dyDescent="0.25">
      <c r="A74" s="193" t="s">
        <v>37</v>
      </c>
      <c r="B74" s="191"/>
      <c r="C74" s="191"/>
      <c r="D74" s="192"/>
      <c r="E74" s="192"/>
      <c r="F74" s="36"/>
      <c r="G74" s="36"/>
      <c r="H74" s="36"/>
      <c r="I74" s="36"/>
      <c r="J74" s="67"/>
      <c r="K74" s="67"/>
      <c r="L74" s="67"/>
      <c r="M74" s="67"/>
      <c r="N74" s="67"/>
      <c r="O74" s="67"/>
      <c r="P74" s="67"/>
    </row>
    <row r="75" spans="1:20" s="42" customFormat="1" x14ac:dyDescent="0.25">
      <c r="A75" s="193" t="s">
        <v>17</v>
      </c>
      <c r="B75" s="191"/>
      <c r="C75" s="191"/>
      <c r="D75" s="192"/>
      <c r="E75" s="192"/>
      <c r="F75" s="36"/>
      <c r="G75" s="36"/>
      <c r="H75" s="36"/>
      <c r="I75" s="36"/>
      <c r="J75" s="67"/>
      <c r="K75" s="67"/>
      <c r="L75" s="67"/>
      <c r="M75" s="67"/>
      <c r="N75" s="67"/>
      <c r="O75" s="67"/>
      <c r="P75" s="67"/>
    </row>
    <row r="76" spans="1:20" s="42" customFormat="1" x14ac:dyDescent="0.25">
      <c r="A76" s="193" t="s">
        <v>38</v>
      </c>
      <c r="B76" s="191"/>
      <c r="C76" s="191"/>
      <c r="D76" s="192"/>
      <c r="E76" s="192"/>
      <c r="F76" s="36"/>
      <c r="G76" s="36"/>
      <c r="H76" s="36"/>
      <c r="I76" s="36"/>
      <c r="J76" s="67"/>
      <c r="K76" s="67"/>
      <c r="L76" s="67"/>
      <c r="M76" s="67"/>
      <c r="N76" s="67"/>
      <c r="O76" s="67"/>
      <c r="P76" s="67"/>
    </row>
    <row r="77" spans="1:20" s="42" customFormat="1" x14ac:dyDescent="0.25">
      <c r="A77" s="193" t="s">
        <v>3</v>
      </c>
      <c r="B77" s="191"/>
      <c r="C77" s="191"/>
      <c r="D77" s="192"/>
      <c r="E77" s="192"/>
      <c r="F77" s="36"/>
      <c r="G77" s="36"/>
      <c r="H77" s="36"/>
      <c r="I77" s="36"/>
      <c r="J77" s="67"/>
      <c r="K77" s="67"/>
      <c r="L77" s="67"/>
      <c r="M77" s="67"/>
      <c r="N77" s="67"/>
      <c r="O77" s="67"/>
      <c r="P77" s="67"/>
    </row>
    <row r="78" spans="1:20" s="42" customFormat="1" x14ac:dyDescent="0.25">
      <c r="A78" s="202"/>
      <c r="B78" s="202"/>
      <c r="C78" s="202"/>
      <c r="D78" s="203"/>
      <c r="E78" s="203"/>
      <c r="F78" s="67"/>
      <c r="G78" s="67"/>
      <c r="H78" s="67"/>
      <c r="I78" s="67"/>
      <c r="J78" s="67"/>
      <c r="K78" s="67"/>
      <c r="L78" s="67"/>
      <c r="M78" s="67"/>
      <c r="N78" s="67"/>
      <c r="O78" s="67"/>
      <c r="P78" s="67"/>
    </row>
    <row r="79" spans="1:20" s="42" customFormat="1" x14ac:dyDescent="0.25">
      <c r="A79" s="202"/>
      <c r="B79" s="202"/>
      <c r="C79" s="202"/>
      <c r="D79" s="203"/>
      <c r="E79" s="203"/>
      <c r="F79" s="67"/>
      <c r="G79" s="67"/>
      <c r="H79" s="67"/>
      <c r="I79" s="67"/>
      <c r="J79" s="67"/>
      <c r="K79" s="67"/>
      <c r="L79" s="67"/>
      <c r="M79" s="67"/>
      <c r="N79" s="67"/>
      <c r="O79" s="67"/>
      <c r="P79" s="67"/>
    </row>
    <row r="80" spans="1:20" s="42" customFormat="1" x14ac:dyDescent="0.25">
      <c r="A80" s="202"/>
      <c r="B80" s="202"/>
      <c r="C80" s="202"/>
      <c r="D80" s="203"/>
      <c r="E80" s="203"/>
      <c r="F80" s="67"/>
      <c r="G80" s="67"/>
      <c r="H80" s="67"/>
    </row>
    <row r="81" spans="1:21" s="42" customFormat="1" x14ac:dyDescent="0.25">
      <c r="A81" s="202"/>
      <c r="B81" s="202"/>
      <c r="C81" s="202"/>
      <c r="D81" s="203"/>
      <c r="E81" s="203"/>
      <c r="F81" s="67"/>
      <c r="G81" s="67"/>
      <c r="H81" s="67"/>
    </row>
    <row r="82" spans="1:21" s="42" customFormat="1" x14ac:dyDescent="0.25">
      <c r="A82" s="202"/>
      <c r="B82" s="202"/>
      <c r="C82" s="202"/>
      <c r="D82" s="203"/>
      <c r="E82" s="203"/>
      <c r="F82" s="67"/>
      <c r="G82" s="67"/>
      <c r="H82" s="67"/>
    </row>
    <row r="83" spans="1:21" s="42" customFormat="1" x14ac:dyDescent="0.25">
      <c r="A83" s="202"/>
      <c r="B83" s="202"/>
      <c r="C83" s="202"/>
      <c r="D83" s="203"/>
      <c r="E83" s="203"/>
      <c r="F83" s="67"/>
      <c r="G83" s="67"/>
      <c r="H83" s="67"/>
    </row>
    <row r="84" spans="1:21" s="42" customFormat="1" x14ac:dyDescent="0.25">
      <c r="A84" s="202"/>
      <c r="B84" s="202"/>
      <c r="C84" s="202"/>
      <c r="D84" s="203"/>
      <c r="E84" s="203"/>
      <c r="F84" s="67"/>
      <c r="G84" s="67"/>
      <c r="H84" s="67"/>
    </row>
    <row r="85" spans="1:21" s="42" customFormat="1" x14ac:dyDescent="0.25">
      <c r="A85" s="202"/>
      <c r="B85" s="202"/>
      <c r="C85" s="202"/>
      <c r="D85" s="203"/>
      <c r="E85" s="203"/>
      <c r="F85" s="67"/>
      <c r="G85" s="67"/>
      <c r="H85" s="67"/>
      <c r="L85" s="43"/>
      <c r="M85" s="43"/>
      <c r="N85" s="43"/>
      <c r="O85" s="43"/>
      <c r="P85" s="43"/>
      <c r="R85" s="43"/>
      <c r="S85" s="43"/>
      <c r="T85" s="43"/>
      <c r="U85" s="43"/>
    </row>
    <row r="86" spans="1:21" s="42" customFormat="1" x14ac:dyDescent="0.25">
      <c r="A86" s="202"/>
      <c r="B86" s="202"/>
      <c r="C86" s="202"/>
      <c r="D86" s="203"/>
      <c r="E86" s="203"/>
      <c r="F86" s="67"/>
      <c r="G86" s="67"/>
      <c r="H86" s="67"/>
      <c r="L86" s="43"/>
      <c r="M86" s="43"/>
      <c r="N86" s="43"/>
      <c r="O86" s="43"/>
      <c r="P86" s="43"/>
      <c r="R86" s="43"/>
      <c r="S86" s="43"/>
      <c r="T86" s="43"/>
      <c r="U86" s="43"/>
    </row>
    <row r="87" spans="1:21" s="42" customFormat="1" x14ac:dyDescent="0.25">
      <c r="A87" s="202"/>
      <c r="B87" s="202"/>
      <c r="C87" s="202"/>
      <c r="D87" s="203"/>
      <c r="E87" s="203"/>
      <c r="F87" s="67"/>
      <c r="G87" s="67"/>
      <c r="H87" s="67"/>
      <c r="L87" s="43"/>
      <c r="M87" s="43"/>
      <c r="N87" s="43"/>
      <c r="O87" s="43"/>
      <c r="P87" s="43"/>
      <c r="R87" s="43"/>
      <c r="S87" s="43"/>
      <c r="T87" s="43"/>
      <c r="U87" s="43"/>
    </row>
    <row r="88" spans="1:21" s="42" customFormat="1" x14ac:dyDescent="0.25">
      <c r="A88" s="202"/>
      <c r="B88" s="202"/>
      <c r="C88" s="202"/>
      <c r="D88" s="203"/>
      <c r="E88" s="203"/>
      <c r="F88" s="67"/>
      <c r="G88" s="67"/>
      <c r="H88" s="67"/>
      <c r="L88" s="43"/>
      <c r="M88" s="43"/>
      <c r="N88" s="43"/>
      <c r="O88" s="43"/>
      <c r="P88" s="43"/>
      <c r="R88" s="43"/>
      <c r="S88" s="43"/>
      <c r="T88" s="43"/>
      <c r="U88" s="43"/>
    </row>
    <row r="89" spans="1:21" s="42" customFormat="1" x14ac:dyDescent="0.25">
      <c r="A89" s="202"/>
      <c r="B89" s="202"/>
      <c r="C89" s="202"/>
      <c r="D89" s="203"/>
      <c r="E89" s="203"/>
      <c r="F89" s="67"/>
      <c r="G89" s="67"/>
      <c r="H89" s="67"/>
      <c r="I89" s="67"/>
      <c r="J89" s="67"/>
      <c r="K89" s="67"/>
      <c r="L89" s="204"/>
      <c r="M89" s="204"/>
      <c r="N89" s="204"/>
      <c r="O89" s="204"/>
      <c r="P89" s="204"/>
      <c r="R89" s="43"/>
      <c r="S89" s="43"/>
      <c r="T89" s="43"/>
      <c r="U89" s="43"/>
    </row>
    <row r="90" spans="1:21" s="42" customFormat="1" x14ac:dyDescent="0.25">
      <c r="A90" s="202"/>
      <c r="B90" s="202"/>
      <c r="C90" s="202"/>
      <c r="D90" s="203"/>
      <c r="E90" s="203"/>
      <c r="F90" s="67"/>
      <c r="G90" s="67"/>
      <c r="H90" s="67"/>
      <c r="I90" s="67"/>
      <c r="J90" s="67"/>
      <c r="K90" s="67"/>
      <c r="L90" s="204"/>
      <c r="M90" s="204"/>
      <c r="N90" s="204"/>
      <c r="O90" s="204"/>
      <c r="P90" s="204"/>
      <c r="R90" s="43"/>
      <c r="S90" s="43"/>
      <c r="T90" s="43"/>
      <c r="U90" s="43"/>
    </row>
    <row r="91" spans="1:21" s="42" customFormat="1" x14ac:dyDescent="0.25">
      <c r="A91" s="202"/>
      <c r="B91" s="202"/>
      <c r="C91" s="202"/>
      <c r="D91" s="203"/>
      <c r="E91" s="203"/>
      <c r="F91" s="67"/>
      <c r="G91" s="67"/>
      <c r="H91" s="67"/>
      <c r="I91" s="67"/>
      <c r="J91" s="67"/>
      <c r="K91" s="67"/>
      <c r="L91" s="204"/>
      <c r="M91" s="204"/>
      <c r="N91" s="204"/>
      <c r="O91" s="204"/>
      <c r="P91" s="204"/>
      <c r="R91" s="43"/>
      <c r="S91" s="43"/>
      <c r="T91" s="43"/>
      <c r="U91" s="43"/>
    </row>
    <row r="92" spans="1:21" s="42" customFormat="1" x14ac:dyDescent="0.25">
      <c r="A92" s="202"/>
      <c r="B92" s="202"/>
      <c r="C92" s="202"/>
      <c r="D92" s="203"/>
      <c r="E92" s="203"/>
      <c r="F92" s="67"/>
      <c r="G92" s="67"/>
      <c r="H92" s="67"/>
      <c r="I92" s="67"/>
      <c r="J92" s="67"/>
      <c r="K92" s="67"/>
      <c r="L92" s="204"/>
      <c r="M92" s="204"/>
      <c r="N92" s="204"/>
      <c r="O92" s="204"/>
      <c r="P92" s="204"/>
      <c r="R92" s="43"/>
      <c r="S92" s="43"/>
      <c r="T92" s="43"/>
      <c r="U92" s="43"/>
    </row>
    <row r="93" spans="1:21" s="42" customFormat="1" x14ac:dyDescent="0.25">
      <c r="A93" s="202"/>
      <c r="B93" s="202"/>
      <c r="C93" s="202"/>
      <c r="D93" s="203"/>
      <c r="E93" s="203"/>
      <c r="F93" s="67"/>
      <c r="G93" s="67"/>
      <c r="H93" s="67"/>
      <c r="I93" s="67"/>
      <c r="J93" s="67"/>
      <c r="K93" s="67"/>
      <c r="L93" s="204"/>
      <c r="M93" s="204"/>
      <c r="N93" s="204"/>
      <c r="O93" s="204"/>
      <c r="P93" s="204"/>
      <c r="R93" s="43"/>
      <c r="S93" s="43"/>
      <c r="T93" s="43"/>
      <c r="U93" s="43"/>
    </row>
    <row r="94" spans="1:21" s="42" customFormat="1" x14ac:dyDescent="0.25">
      <c r="A94" s="202"/>
      <c r="B94" s="202"/>
      <c r="C94" s="202"/>
      <c r="D94" s="203"/>
      <c r="E94" s="203"/>
      <c r="F94" s="67"/>
      <c r="G94" s="67"/>
      <c r="H94" s="67"/>
      <c r="I94" s="67"/>
      <c r="J94" s="67"/>
      <c r="K94" s="67"/>
      <c r="L94" s="204"/>
      <c r="M94" s="204"/>
      <c r="N94" s="204"/>
      <c r="O94" s="204"/>
      <c r="P94" s="204"/>
      <c r="R94" s="43"/>
      <c r="S94" s="43"/>
      <c r="T94" s="43"/>
      <c r="U94" s="43"/>
    </row>
    <row r="95" spans="1:21" s="42" customFormat="1" x14ac:dyDescent="0.25">
      <c r="A95" s="202"/>
      <c r="B95" s="202"/>
      <c r="C95" s="202"/>
      <c r="D95" s="203"/>
      <c r="E95" s="203"/>
      <c r="F95" s="67"/>
      <c r="G95" s="67"/>
      <c r="H95" s="67"/>
      <c r="I95" s="67"/>
      <c r="J95" s="67"/>
      <c r="K95" s="67"/>
      <c r="L95" s="204"/>
      <c r="M95" s="204"/>
      <c r="N95" s="204"/>
      <c r="O95" s="204"/>
      <c r="P95" s="204"/>
      <c r="R95" s="43"/>
      <c r="S95" s="43"/>
      <c r="T95" s="43"/>
      <c r="U95" s="43"/>
    </row>
    <row r="96" spans="1:21" s="42" customFormat="1" x14ac:dyDescent="0.25">
      <c r="A96" s="202"/>
      <c r="B96" s="202"/>
      <c r="C96" s="202"/>
      <c r="D96" s="203"/>
      <c r="E96" s="203"/>
      <c r="F96" s="67"/>
      <c r="G96" s="67"/>
      <c r="H96" s="67"/>
      <c r="I96" s="67"/>
      <c r="J96" s="67"/>
      <c r="K96" s="67"/>
      <c r="L96" s="204"/>
      <c r="M96" s="204"/>
      <c r="N96" s="204"/>
      <c r="O96" s="204"/>
      <c r="P96" s="204"/>
      <c r="R96" s="43"/>
      <c r="S96" s="43"/>
      <c r="T96" s="43"/>
      <c r="U96" s="43"/>
    </row>
    <row r="97" spans="1:21" s="42" customFormat="1" x14ac:dyDescent="0.25">
      <c r="A97" s="202"/>
      <c r="B97" s="202"/>
      <c r="C97" s="202"/>
      <c r="D97" s="203"/>
      <c r="E97" s="203"/>
      <c r="F97" s="204"/>
      <c r="G97" s="204"/>
      <c r="H97" s="204"/>
      <c r="I97" s="204"/>
      <c r="J97" s="204"/>
      <c r="K97" s="204"/>
      <c r="L97" s="204"/>
      <c r="M97" s="204"/>
      <c r="N97" s="204"/>
      <c r="O97" s="204"/>
      <c r="P97" s="204"/>
      <c r="R97" s="43"/>
      <c r="S97" s="43"/>
      <c r="T97" s="43"/>
      <c r="U97" s="43"/>
    </row>
    <row r="98" spans="1:21" s="42" customFormat="1" x14ac:dyDescent="0.25">
      <c r="A98" s="202"/>
      <c r="B98" s="202"/>
      <c r="C98" s="202"/>
      <c r="D98" s="203"/>
      <c r="E98" s="203"/>
      <c r="F98" s="204"/>
      <c r="G98" s="204"/>
      <c r="H98" s="204"/>
      <c r="I98" s="204"/>
      <c r="J98" s="204"/>
      <c r="K98" s="204"/>
      <c r="L98" s="204"/>
      <c r="M98" s="204"/>
      <c r="N98" s="204"/>
      <c r="O98" s="204"/>
      <c r="P98" s="204"/>
      <c r="R98" s="43"/>
      <c r="S98" s="43"/>
      <c r="T98" s="43"/>
      <c r="U98" s="43"/>
    </row>
    <row r="99" spans="1:21" s="204" customFormat="1" x14ac:dyDescent="0.25">
      <c r="A99" s="202"/>
      <c r="B99" s="202"/>
      <c r="C99" s="202"/>
      <c r="D99" s="203"/>
      <c r="E99" s="203"/>
      <c r="Q99" s="42"/>
      <c r="R99" s="43"/>
      <c r="S99" s="43"/>
      <c r="T99" s="43"/>
      <c r="U99" s="43"/>
    </row>
    <row r="100" spans="1:21" s="204" customFormat="1" x14ac:dyDescent="0.25">
      <c r="A100" s="202"/>
      <c r="B100" s="202"/>
      <c r="C100" s="202"/>
      <c r="D100" s="203"/>
      <c r="E100" s="203"/>
      <c r="Q100" s="42"/>
      <c r="R100" s="43"/>
      <c r="S100" s="43"/>
      <c r="T100" s="43"/>
      <c r="U100" s="43"/>
    </row>
    <row r="101" spans="1:21" s="204" customFormat="1" x14ac:dyDescent="0.25">
      <c r="A101" s="202"/>
      <c r="B101" s="202"/>
      <c r="C101" s="202"/>
      <c r="D101" s="203"/>
      <c r="E101" s="203"/>
      <c r="Q101" s="42"/>
      <c r="R101" s="43"/>
      <c r="S101" s="43"/>
      <c r="T101" s="43"/>
      <c r="U101" s="43"/>
    </row>
    <row r="102" spans="1:21" x14ac:dyDescent="0.25">
      <c r="A102" s="202"/>
      <c r="B102" s="202"/>
      <c r="C102" s="202"/>
      <c r="D102" s="203"/>
      <c r="E102" s="203"/>
    </row>
    <row r="103" spans="1:21" x14ac:dyDescent="0.25">
      <c r="A103" s="202"/>
      <c r="B103" s="202"/>
      <c r="C103" s="202"/>
      <c r="D103" s="203"/>
      <c r="E103" s="203"/>
    </row>
    <row r="104" spans="1:21" x14ac:dyDescent="0.25">
      <c r="A104" s="202"/>
      <c r="B104" s="202"/>
      <c r="C104" s="202"/>
      <c r="D104" s="203"/>
      <c r="E104" s="203"/>
    </row>
    <row r="105" spans="1:21" x14ac:dyDescent="0.25">
      <c r="A105" s="202"/>
      <c r="B105" s="202"/>
      <c r="C105" s="202"/>
      <c r="D105" s="203"/>
      <c r="E105" s="203"/>
    </row>
    <row r="106" spans="1:21" x14ac:dyDescent="0.25">
      <c r="A106" s="202"/>
      <c r="B106" s="202"/>
      <c r="C106" s="202"/>
      <c r="D106" s="203"/>
      <c r="E106" s="203"/>
    </row>
    <row r="107" spans="1:21" x14ac:dyDescent="0.25">
      <c r="A107" s="202"/>
      <c r="B107" s="202"/>
      <c r="C107" s="202"/>
      <c r="D107" s="203"/>
      <c r="E107" s="203"/>
    </row>
    <row r="108" spans="1:21" x14ac:dyDescent="0.25">
      <c r="A108" s="202"/>
      <c r="B108" s="202"/>
      <c r="C108" s="202"/>
      <c r="D108" s="203"/>
      <c r="E108" s="203"/>
    </row>
    <row r="109" spans="1:21" x14ac:dyDescent="0.25">
      <c r="A109" s="202"/>
      <c r="B109" s="202"/>
      <c r="C109" s="202"/>
      <c r="D109" s="203"/>
      <c r="E109" s="203"/>
    </row>
    <row r="110" spans="1:21" x14ac:dyDescent="0.25">
      <c r="A110" s="202"/>
      <c r="B110" s="202"/>
      <c r="C110" s="202"/>
      <c r="D110" s="203"/>
      <c r="E110" s="203"/>
    </row>
    <row r="111" spans="1:21" x14ac:dyDescent="0.25">
      <c r="A111" s="202"/>
      <c r="B111" s="202"/>
      <c r="C111" s="202"/>
      <c r="D111" s="203"/>
      <c r="E111" s="203"/>
    </row>
    <row r="112" spans="1:21" x14ac:dyDescent="0.25">
      <c r="A112" s="202"/>
      <c r="B112" s="202"/>
      <c r="C112" s="202"/>
      <c r="D112" s="203"/>
      <c r="E112" s="203"/>
    </row>
    <row r="113" spans="1:17" s="204" customFormat="1" x14ac:dyDescent="0.25">
      <c r="A113" s="202"/>
      <c r="B113" s="202"/>
      <c r="C113" s="202"/>
      <c r="D113" s="203"/>
      <c r="E113" s="203"/>
      <c r="Q113" s="42"/>
    </row>
    <row r="114" spans="1:17" s="204" customFormat="1" x14ac:dyDescent="0.25">
      <c r="A114" s="202"/>
      <c r="B114" s="202"/>
      <c r="C114" s="202"/>
      <c r="D114" s="203"/>
      <c r="E114" s="203"/>
      <c r="Q114" s="42"/>
    </row>
    <row r="115" spans="1:17" s="204" customFormat="1" x14ac:dyDescent="0.25">
      <c r="A115" s="202"/>
      <c r="B115" s="202"/>
      <c r="C115" s="202"/>
      <c r="D115" s="203"/>
      <c r="E115" s="203"/>
      <c r="Q115" s="42"/>
    </row>
  </sheetData>
  <sheetProtection algorithmName="SHA-512" hashValue="ueJxBw8e9yyk59gWy41Hz4DB3kx+l0xHFxjqJ9ap5NZsniX6Bb9c0LxNw44J2VfLHFMQx1VEWRNx9EzOV6k6Aw==" saltValue="6E9cQOSCZU9rgYQR1H9Pdg==" spinCount="100000" sheet="1" selectLockedCells="1"/>
  <protectedRanges>
    <protectedRange sqref="G15:H15 K18 G18 C16:E17" name="Range1"/>
    <protectedRange sqref="J11:K12 M10:N10 G10:K10" name="Range1_2"/>
    <protectedRange sqref="O15 O18" name="Range1_3"/>
    <protectedRange sqref="O14 O17" name="Range1_1_1"/>
    <protectedRange sqref="I22:I23 L22:O24 G22:H24 I24:K24 C29 H28:O30 G28 G30 G25:O27" name="Range1_1"/>
  </protectedRanges>
  <mergeCells count="75">
    <mergeCell ref="J38:M38"/>
    <mergeCell ref="N38:O38"/>
    <mergeCell ref="N34:O34"/>
    <mergeCell ref="J35:M35"/>
    <mergeCell ref="N35:O35"/>
    <mergeCell ref="J36:M36"/>
    <mergeCell ref="N36:O36"/>
    <mergeCell ref="J37:M37"/>
    <mergeCell ref="N37:O37"/>
    <mergeCell ref="C38:F38"/>
    <mergeCell ref="H38:I38"/>
    <mergeCell ref="J31:M31"/>
    <mergeCell ref="N31:O31"/>
    <mergeCell ref="J32:M32"/>
    <mergeCell ref="N32:O32"/>
    <mergeCell ref="J33:M33"/>
    <mergeCell ref="N33:O33"/>
    <mergeCell ref="J34:M34"/>
    <mergeCell ref="C36:F36"/>
    <mergeCell ref="H36:I36"/>
    <mergeCell ref="C37:F37"/>
    <mergeCell ref="H37:I37"/>
    <mergeCell ref="C34:F34"/>
    <mergeCell ref="H34:I34"/>
    <mergeCell ref="C35:F35"/>
    <mergeCell ref="H35:I35"/>
    <mergeCell ref="C32:F32"/>
    <mergeCell ref="H32:I32"/>
    <mergeCell ref="C33:F33"/>
    <mergeCell ref="H33:I33"/>
    <mergeCell ref="E28:K28"/>
    <mergeCell ref="M28:N28"/>
    <mergeCell ref="C29:L29"/>
    <mergeCell ref="M29:N29"/>
    <mergeCell ref="C31:F31"/>
    <mergeCell ref="H31:I31"/>
    <mergeCell ref="E25:K25"/>
    <mergeCell ref="M25:N25"/>
    <mergeCell ref="E26:K26"/>
    <mergeCell ref="M26:N26"/>
    <mergeCell ref="E27:K27"/>
    <mergeCell ref="M27:N27"/>
    <mergeCell ref="G19:O19"/>
    <mergeCell ref="H21:K21"/>
    <mergeCell ref="M21:N21"/>
    <mergeCell ref="E22:K22"/>
    <mergeCell ref="M22:N22"/>
    <mergeCell ref="E24:K24"/>
    <mergeCell ref="M24:N24"/>
    <mergeCell ref="C16:J16"/>
    <mergeCell ref="C17:E17"/>
    <mergeCell ref="M17:N17"/>
    <mergeCell ref="C18:E18"/>
    <mergeCell ref="G18:H18"/>
    <mergeCell ref="I18:J18"/>
    <mergeCell ref="K18:L18"/>
    <mergeCell ref="M18:N18"/>
    <mergeCell ref="C14:E14"/>
    <mergeCell ref="M14:N14"/>
    <mergeCell ref="G15:H15"/>
    <mergeCell ref="I15:J15"/>
    <mergeCell ref="K15:L15"/>
    <mergeCell ref="M15:N15"/>
    <mergeCell ref="G7:I7"/>
    <mergeCell ref="L7:O8"/>
    <mergeCell ref="G8:I8"/>
    <mergeCell ref="C11:J11"/>
    <mergeCell ref="M11:O11"/>
    <mergeCell ref="C13:J13"/>
    <mergeCell ref="H1:O2"/>
    <mergeCell ref="H3:L3"/>
    <mergeCell ref="M3:N3"/>
    <mergeCell ref="G5:I5"/>
    <mergeCell ref="M5:N5"/>
    <mergeCell ref="G6:I6"/>
  </mergeCells>
  <conditionalFormatting sqref="G5">
    <cfRule type="expression" dxfId="263" priority="20">
      <formula>IF(O4="",0,1)</formula>
    </cfRule>
  </conditionalFormatting>
  <conditionalFormatting sqref="G6">
    <cfRule type="expression" dxfId="262" priority="19">
      <formula>IF($O$5="",0,1)</formula>
    </cfRule>
  </conditionalFormatting>
  <conditionalFormatting sqref="G7">
    <cfRule type="expression" dxfId="261" priority="18">
      <formula>IF($G$6="",0,1)</formula>
    </cfRule>
  </conditionalFormatting>
  <conditionalFormatting sqref="G8">
    <cfRule type="expression" dxfId="260" priority="17">
      <formula>IF($G$7="",0,1)</formula>
    </cfRule>
  </conditionalFormatting>
  <conditionalFormatting sqref="O5">
    <cfRule type="expression" dxfId="259" priority="16">
      <formula>IF(G5="",0,1)</formula>
    </cfRule>
  </conditionalFormatting>
  <conditionalFormatting sqref="L7">
    <cfRule type="expression" dxfId="258" priority="15">
      <formula>IF($G$8="",0,1)</formula>
    </cfRule>
  </conditionalFormatting>
  <conditionalFormatting sqref="O4">
    <cfRule type="expression" dxfId="257" priority="14">
      <formula>IF($G$10="-",0,1)</formula>
    </cfRule>
  </conditionalFormatting>
  <conditionalFormatting sqref="O14">
    <cfRule type="expression" dxfId="256" priority="12">
      <formula>IF($M$10="X",1,IF($G$10="x",1,0))</formula>
    </cfRule>
  </conditionalFormatting>
  <conditionalFormatting sqref="O15">
    <cfRule type="expression" dxfId="255" priority="11">
      <formula>IF($O$14="",0,1)</formula>
    </cfRule>
  </conditionalFormatting>
  <conditionalFormatting sqref="O14:O15 G10 M10 O5 L7 G5:G8">
    <cfRule type="expression" dxfId="254" priority="13">
      <formula>IF($I$10="x",1,0)</formula>
    </cfRule>
  </conditionalFormatting>
  <conditionalFormatting sqref="O24:O28">
    <cfRule type="expression" dxfId="253" priority="10">
      <formula>IF($O$22="",0,1)</formula>
    </cfRule>
  </conditionalFormatting>
  <conditionalFormatting sqref="M10">
    <cfRule type="expression" dxfId="252" priority="9">
      <formula>IF($G$10="x",1,0)</formula>
    </cfRule>
  </conditionalFormatting>
  <conditionalFormatting sqref="G10">
    <cfRule type="expression" dxfId="251" priority="8">
      <formula>IF($M$10="x",1,0)</formula>
    </cfRule>
  </conditionalFormatting>
  <conditionalFormatting sqref="G15:H15">
    <cfRule type="expression" dxfId="250" priority="21">
      <formula>IF($G$10="x",IF($I$10="-",IF($M$10="-",1,0)))</formula>
    </cfRule>
  </conditionalFormatting>
  <conditionalFormatting sqref="E24:K28">
    <cfRule type="expression" dxfId="249" priority="7">
      <formula>IF($E$22="",0,1)</formula>
    </cfRule>
  </conditionalFormatting>
  <conditionalFormatting sqref="D24:D28">
    <cfRule type="expression" dxfId="248" priority="6">
      <formula>IF($D$22="",0,1)</formula>
    </cfRule>
  </conditionalFormatting>
  <conditionalFormatting sqref="L24:L28">
    <cfRule type="expression" dxfId="247" priority="5">
      <formula>IF($L$22="",0,1)</formula>
    </cfRule>
  </conditionalFormatting>
  <conditionalFormatting sqref="M24:N28">
    <cfRule type="expression" dxfId="246" priority="4">
      <formula>IF($M$22="",0,1)</formula>
    </cfRule>
  </conditionalFormatting>
  <conditionalFormatting sqref="G10 M10">
    <cfRule type="expression" dxfId="245" priority="22">
      <formula>IF($L$7="",0,1)</formula>
    </cfRule>
  </conditionalFormatting>
  <conditionalFormatting sqref="I10">
    <cfRule type="expression" dxfId="244" priority="23">
      <formula>IF($M$10="x",1,0)</formula>
    </cfRule>
    <cfRule type="expression" dxfId="243" priority="24">
      <formula>IF($E$24="",0,1)</formula>
    </cfRule>
  </conditionalFormatting>
  <conditionalFormatting sqref="G18:H18">
    <cfRule type="expression" dxfId="242" priority="1">
      <formula>IF($G$18="",1,0)</formula>
    </cfRule>
    <cfRule type="expression" dxfId="241" priority="2">
      <formula>IF($G$18&gt;0,1,0)</formula>
    </cfRule>
    <cfRule type="expression" dxfId="240" priority="3">
      <formula>IF($G$18&lt;0,1,0)</formula>
    </cfRule>
  </conditionalFormatting>
  <dataValidations count="5">
    <dataValidation type="list" allowBlank="1" showInputMessage="1" showErrorMessage="1" sqref="G5" xr:uid="{51095F09-B45F-4B94-8440-B446870F618F}">
      <formula1>$E$42:$E$44</formula1>
    </dataValidation>
    <dataValidation type="list" allowBlank="1" showInputMessage="1" showErrorMessage="1" sqref="O14" xr:uid="{288783CA-E01B-42F7-B5E9-48A40FFA1F64}">
      <formula1>$F$46:$F$48</formula1>
    </dataValidation>
    <dataValidation type="list" allowBlank="1" showInputMessage="1" showErrorMessage="1" sqref="I10 M10 G10" xr:uid="{27A0DF2A-EE37-4A1B-998B-71CD8BB3711A}">
      <formula1>$A$43:$A$44</formula1>
    </dataValidation>
    <dataValidation type="list" allowBlank="1" showInputMessage="1" showErrorMessage="1" sqref="G8" xr:uid="{1F282153-968E-4F91-A8BF-00F30151592F}">
      <formula1>IF($G$5="Kantor Pusat",$A$61:$A$71,$A$72:$A$77)</formula1>
    </dataValidation>
    <dataValidation type="list" allowBlank="1" showInputMessage="1" showErrorMessage="1" sqref="G6" xr:uid="{D1601354-B1F4-4536-ADCC-DDA18369E334}">
      <formula1>IF($G$5="Kantor Pusat",$A$45:$A$57,$A$59:$A$60)</formula1>
    </dataValidation>
  </dataValidations>
  <printOptions horizontalCentered="1"/>
  <pageMargins left="0.11811023622047245" right="0.11811023622047245" top="0.19685039370078741" bottom="0.11811023622047245" header="0.31496062992125984" footer="0.31496062992125984"/>
  <pageSetup paperSize="9" scale="84" orientation="portrait" horizontalDpi="360" verticalDpi="36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DEE0B-30E2-499B-86B2-130C354D22B0}">
  <sheetPr codeName="Sheet9"/>
  <dimension ref="A1:U115"/>
  <sheetViews>
    <sheetView showGridLines="0" view="pageBreakPreview" zoomScale="115" zoomScaleNormal="100" zoomScaleSheetLayoutView="115" workbookViewId="0">
      <selection activeCell="O4" sqref="O4"/>
    </sheetView>
  </sheetViews>
  <sheetFormatPr defaultColWidth="9.140625" defaultRowHeight="15" x14ac:dyDescent="0.25"/>
  <cols>
    <col min="1" max="1" width="5.140625" style="36" customWidth="1"/>
    <col min="2" max="2" width="1.28515625" style="204" customWidth="1"/>
    <col min="3" max="3" width="3.85546875" style="204" customWidth="1"/>
    <col min="4" max="4" width="18.28515625" style="204" customWidth="1"/>
    <col min="5" max="5" width="1.140625" style="204" customWidth="1"/>
    <col min="6" max="6" width="1.5703125" style="204" bestFit="1" customWidth="1"/>
    <col min="7" max="7" width="3.5703125" style="204" customWidth="1"/>
    <col min="8" max="8" width="25" style="204" customWidth="1"/>
    <col min="9" max="9" width="3.42578125" style="204" customWidth="1"/>
    <col min="10" max="10" width="12.5703125" style="204" customWidth="1"/>
    <col min="11" max="11" width="6.42578125" style="204" customWidth="1"/>
    <col min="12" max="12" width="8.85546875" style="204" customWidth="1"/>
    <col min="13" max="13" width="3.7109375" style="204" customWidth="1"/>
    <col min="14" max="14" width="9.7109375" style="204" customWidth="1"/>
    <col min="15" max="15" width="16.85546875" style="204" customWidth="1"/>
    <col min="16" max="16" width="1.28515625" style="204" customWidth="1"/>
    <col min="17" max="17" width="14" style="42" bestFit="1" customWidth="1"/>
    <col min="18" max="19" width="9.140625" style="43"/>
    <col min="20" max="20" width="17.42578125" style="43" bestFit="1" customWidth="1"/>
    <col min="21" max="16384" width="9.140625" style="43"/>
  </cols>
  <sheetData>
    <row r="1" spans="1:21" ht="18.75" customHeight="1" thickTop="1" x14ac:dyDescent="0.3">
      <c r="B1" s="37"/>
      <c r="C1" s="38"/>
      <c r="D1" s="38"/>
      <c r="E1" s="38"/>
      <c r="F1" s="39"/>
      <c r="G1" s="39"/>
      <c r="H1" s="40" t="str">
        <f>IF(M10="x","LAPORAN PENGGUNAAN DANA PETTY CASH - LPD",IF(I10="x","LAPORAN PENGGUNAAN DANA PETTY CASH - LPD",IF(G10="x","FORM PENGAJUAN DANA PETTY CASH - FPD","FORM PENGAJUAN DANA PETTY CASH - FPD")))</f>
        <v>FORM PENGAJUAN DANA PETTY CASH - FPD</v>
      </c>
      <c r="I1" s="40"/>
      <c r="J1" s="40"/>
      <c r="K1" s="40"/>
      <c r="L1" s="40"/>
      <c r="M1" s="40"/>
      <c r="N1" s="40"/>
      <c r="O1" s="40"/>
      <c r="P1" s="41"/>
      <c r="R1" s="42"/>
      <c r="S1" s="42"/>
      <c r="T1" s="42"/>
      <c r="U1" s="42"/>
    </row>
    <row r="2" spans="1:21" ht="6" customHeight="1" x14ac:dyDescent="0.25">
      <c r="B2" s="44"/>
      <c r="C2" s="45"/>
      <c r="D2" s="45"/>
      <c r="E2" s="45"/>
      <c r="F2" s="46"/>
      <c r="G2" s="46"/>
      <c r="H2" s="47"/>
      <c r="I2" s="47"/>
      <c r="J2" s="47"/>
      <c r="K2" s="47"/>
      <c r="L2" s="47"/>
      <c r="M2" s="47"/>
      <c r="N2" s="47"/>
      <c r="O2" s="47"/>
      <c r="P2" s="48"/>
      <c r="R2" s="42"/>
      <c r="S2" s="42"/>
      <c r="T2" s="42"/>
      <c r="U2" s="42"/>
    </row>
    <row r="3" spans="1:21" x14ac:dyDescent="0.25">
      <c r="B3" s="44"/>
      <c r="C3" s="45"/>
      <c r="D3" s="45"/>
      <c r="E3" s="45"/>
      <c r="F3" s="45"/>
      <c r="G3" s="45"/>
      <c r="H3" s="49" t="str">
        <f>"No. "&amp;IF(M10="X","LPD",IF(I10="x","LPD",IF(G10="x","FPD")))&amp;" / INAURA - "&amp;G6&amp;" - "&amp;G8&amp;"/"</f>
        <v>No. FALSE / INAURA -  - /</v>
      </c>
      <c r="I3" s="49"/>
      <c r="J3" s="49"/>
      <c r="K3" s="49"/>
      <c r="L3" s="49"/>
      <c r="M3" s="50">
        <v>6</v>
      </c>
      <c r="N3" s="50"/>
      <c r="O3" s="51" t="str">
        <f>UPPER(G5)</f>
        <v/>
      </c>
      <c r="P3" s="48"/>
      <c r="R3" s="42"/>
      <c r="S3" s="42"/>
      <c r="T3" s="42"/>
      <c r="U3" s="42"/>
    </row>
    <row r="4" spans="1:21" ht="15.75" thickBot="1" x14ac:dyDescent="0.3">
      <c r="B4" s="44"/>
      <c r="C4" s="45"/>
      <c r="D4" s="45"/>
      <c r="E4" s="45"/>
      <c r="F4" s="52"/>
      <c r="G4" s="45"/>
      <c r="H4" s="45"/>
      <c r="I4" s="45"/>
      <c r="J4" s="45"/>
      <c r="K4" s="45"/>
      <c r="L4" s="45"/>
      <c r="M4" s="45"/>
      <c r="N4" s="53" t="s">
        <v>0</v>
      </c>
      <c r="O4" s="1"/>
      <c r="P4" s="48"/>
      <c r="R4" s="42"/>
      <c r="S4" s="42"/>
      <c r="T4" s="42"/>
      <c r="U4" s="42"/>
    </row>
    <row r="5" spans="1:21" ht="16.5" thickTop="1" thickBot="1" x14ac:dyDescent="0.3">
      <c r="B5" s="44"/>
      <c r="C5" s="45" t="str">
        <f>IF(O4="","","Unit Kerja")</f>
        <v/>
      </c>
      <c r="D5" s="45"/>
      <c r="E5" s="45"/>
      <c r="F5" s="55" t="str">
        <f>IF(O4="","",":")</f>
        <v/>
      </c>
      <c r="G5" s="15"/>
      <c r="H5" s="15"/>
      <c r="I5" s="15"/>
      <c r="J5" s="45"/>
      <c r="K5" s="45"/>
      <c r="L5" s="45"/>
      <c r="M5" s="49" t="str">
        <f>IF(G5="","",IF(G5="Kantor Pusat","Lokasi Gedung :","Lokasi Kerja :"))</f>
        <v/>
      </c>
      <c r="N5" s="49"/>
      <c r="O5" s="2"/>
      <c r="P5" s="48"/>
      <c r="Q5" s="58"/>
      <c r="R5" s="42"/>
      <c r="S5" s="42"/>
      <c r="T5" s="42"/>
      <c r="U5" s="42"/>
    </row>
    <row r="6" spans="1:21" ht="15.75" thickBot="1" x14ac:dyDescent="0.3">
      <c r="A6" s="59"/>
      <c r="B6" s="44"/>
      <c r="C6" s="45" t="str">
        <f>IF(O5="","","Departement")</f>
        <v/>
      </c>
      <c r="D6" s="45"/>
      <c r="E6" s="45"/>
      <c r="F6" s="45" t="str">
        <f>IF(O5="","",":")</f>
        <v/>
      </c>
      <c r="G6" s="16"/>
      <c r="H6" s="16"/>
      <c r="I6" s="16"/>
      <c r="J6" s="45"/>
      <c r="K6" s="61"/>
      <c r="L6" s="62" t="str">
        <f>IF(G8="","","Keperluan")</f>
        <v/>
      </c>
      <c r="M6" s="62" t="str">
        <f>IF(G8="","",":")</f>
        <v/>
      </c>
      <c r="N6" s="63"/>
      <c r="O6" s="64" t="str">
        <f>IF(G10="-","",IF(G10="x",IF(O4="","Ketikan Tanggal STPD","")))</f>
        <v/>
      </c>
      <c r="P6" s="48"/>
      <c r="Q6" s="58"/>
      <c r="R6" s="42"/>
      <c r="S6" s="42"/>
      <c r="T6" s="42"/>
      <c r="U6" s="42"/>
    </row>
    <row r="7" spans="1:21" ht="15.75" thickBot="1" x14ac:dyDescent="0.3">
      <c r="B7" s="44"/>
      <c r="C7" s="45" t="str">
        <f>IF(G6="","","Nama Karyawan")</f>
        <v/>
      </c>
      <c r="D7" s="45"/>
      <c r="E7" s="45"/>
      <c r="F7" s="45" t="str">
        <f>IF(G6="","",":")</f>
        <v/>
      </c>
      <c r="G7" s="16"/>
      <c r="H7" s="16"/>
      <c r="I7" s="16"/>
      <c r="J7" s="45"/>
      <c r="K7" s="45"/>
      <c r="L7" s="33"/>
      <c r="M7" s="33"/>
      <c r="N7" s="33"/>
      <c r="O7" s="33"/>
      <c r="P7" s="48"/>
      <c r="Q7" s="66" t="str">
        <f>IF(G8="Manager",IF(G6=A51,"Manager'",IF(G6=A52,"Manager'",IF(G6=A53,"Manager'",IF(G6=A54,"Manager'",IF(G6=A55,"Manager'",IF(G6=A56,"Manager'",IF(G6=A57,"Manager'","Manager"))))))),"")</f>
        <v/>
      </c>
      <c r="R7" s="67"/>
      <c r="S7" s="42"/>
      <c r="T7" s="42"/>
      <c r="U7" s="42"/>
    </row>
    <row r="8" spans="1:21" x14ac:dyDescent="0.25">
      <c r="B8" s="44"/>
      <c r="C8" s="45" t="str">
        <f>IF(G7="","","Jabatan")</f>
        <v/>
      </c>
      <c r="D8" s="45"/>
      <c r="E8" s="45"/>
      <c r="F8" s="45" t="str">
        <f>IF(G7="","",":")</f>
        <v/>
      </c>
      <c r="G8" s="17"/>
      <c r="H8" s="17"/>
      <c r="I8" s="17"/>
      <c r="J8" s="45"/>
      <c r="K8" s="45"/>
      <c r="L8" s="33"/>
      <c r="M8" s="33"/>
      <c r="N8" s="33"/>
      <c r="O8" s="33"/>
      <c r="P8" s="48"/>
      <c r="Q8" s="58"/>
      <c r="R8" s="67"/>
      <c r="S8" s="42"/>
      <c r="T8" s="42"/>
      <c r="U8" s="42"/>
    </row>
    <row r="9" spans="1:21" ht="5.25" customHeight="1" x14ac:dyDescent="0.25">
      <c r="B9" s="44"/>
      <c r="C9" s="45"/>
      <c r="D9" s="45"/>
      <c r="E9" s="45"/>
      <c r="F9" s="45"/>
      <c r="G9" s="45"/>
      <c r="H9" s="45"/>
      <c r="I9" s="45"/>
      <c r="J9" s="45"/>
      <c r="K9" s="45"/>
      <c r="L9" s="45"/>
      <c r="M9" s="45"/>
      <c r="N9" s="45"/>
      <c r="O9" s="45"/>
      <c r="P9" s="48"/>
      <c r="Q9" s="58"/>
      <c r="R9" s="67"/>
      <c r="S9" s="42"/>
      <c r="T9" s="42"/>
      <c r="U9" s="42"/>
    </row>
    <row r="10" spans="1:21" ht="15.75" thickBot="1" x14ac:dyDescent="0.3">
      <c r="B10" s="44"/>
      <c r="C10" s="45" t="str">
        <f>IF(L7="","","Permohonan")</f>
        <v/>
      </c>
      <c r="D10" s="45"/>
      <c r="E10" s="45"/>
      <c r="F10" s="45" t="str">
        <f>IF(L7="","",":")</f>
        <v/>
      </c>
      <c r="G10" s="3" t="s">
        <v>4</v>
      </c>
      <c r="H10" s="70" t="str">
        <f>IF(L7="",""," Uang Muka")</f>
        <v/>
      </c>
      <c r="I10" s="3" t="s">
        <v>4</v>
      </c>
      <c r="J10" s="71" t="str">
        <f>IF(G10="-",""," Realisasi Biaya")</f>
        <v/>
      </c>
      <c r="K10" s="72"/>
      <c r="L10" s="61"/>
      <c r="M10" s="3" t="s">
        <v>4</v>
      </c>
      <c r="N10" s="71" t="str">
        <f>IF(L7="",""," Klaim Biaya/Pembayaran")</f>
        <v/>
      </c>
      <c r="O10" s="73"/>
      <c r="P10" s="48"/>
      <c r="Q10" s="58"/>
      <c r="R10" s="45" t="str">
        <f>IF(P10="","",IF(V1="X","Uang Muka",""))</f>
        <v/>
      </c>
      <c r="S10" s="42"/>
      <c r="T10" s="42"/>
      <c r="U10" s="42"/>
    </row>
    <row r="11" spans="1:21" ht="21.75" customHeight="1" thickTop="1" x14ac:dyDescent="0.25">
      <c r="B11" s="44"/>
      <c r="C11" s="74" t="s">
        <v>6</v>
      </c>
      <c r="D11" s="74"/>
      <c r="E11" s="74"/>
      <c r="F11" s="74"/>
      <c r="G11" s="74"/>
      <c r="H11" s="74"/>
      <c r="I11" s="74"/>
      <c r="J11" s="74"/>
      <c r="K11" s="75"/>
      <c r="L11" s="61"/>
      <c r="M11" s="74" t="s">
        <v>28</v>
      </c>
      <c r="N11" s="74"/>
      <c r="O11" s="74"/>
      <c r="P11" s="48"/>
      <c r="Q11" s="58"/>
      <c r="R11" s="67"/>
      <c r="S11" s="42"/>
      <c r="T11" s="42"/>
      <c r="U11" s="42"/>
    </row>
    <row r="12" spans="1:21" ht="1.5" customHeight="1" x14ac:dyDescent="0.25">
      <c r="B12" s="44"/>
      <c r="C12" s="75"/>
      <c r="D12" s="75"/>
      <c r="E12" s="75"/>
      <c r="F12" s="75"/>
      <c r="G12" s="75"/>
      <c r="H12" s="75"/>
      <c r="I12" s="75"/>
      <c r="J12" s="75"/>
      <c r="K12" s="75"/>
      <c r="L12" s="61"/>
      <c r="M12" s="76"/>
      <c r="N12" s="76"/>
      <c r="O12" s="76"/>
      <c r="P12" s="48"/>
      <c r="Q12" s="58"/>
      <c r="R12" s="67"/>
      <c r="S12" s="42"/>
      <c r="T12" s="42"/>
      <c r="U12" s="42"/>
    </row>
    <row r="13" spans="1:21" s="86" customFormat="1" ht="15.75" x14ac:dyDescent="0.25">
      <c r="A13" s="77"/>
      <c r="B13" s="78"/>
      <c r="C13" s="79" t="str">
        <f>IF(M10="x","Realisasi Penggunaan Dana (Klaim Biaya)",IF(I10="x","Jumlah Pengajuan Dana Sebelumnya",IF(G10="x","Permohonan Pengajuan Biaya Dimuka","")))</f>
        <v/>
      </c>
      <c r="D13" s="79"/>
      <c r="E13" s="79"/>
      <c r="F13" s="79"/>
      <c r="G13" s="79"/>
      <c r="H13" s="79"/>
      <c r="I13" s="79"/>
      <c r="J13" s="79"/>
      <c r="K13" s="80"/>
      <c r="L13" s="80"/>
      <c r="M13" s="81"/>
      <c r="N13" s="81"/>
      <c r="O13" s="81"/>
      <c r="P13" s="82"/>
      <c r="Q13" s="83"/>
      <c r="R13" s="84"/>
      <c r="S13" s="85"/>
      <c r="T13" s="85"/>
      <c r="U13" s="85"/>
    </row>
    <row r="14" spans="1:21" ht="15.75" thickBot="1" x14ac:dyDescent="0.3">
      <c r="B14" s="44"/>
      <c r="C14" s="87" t="str">
        <f>IF(C13="Permohonan Pengajuan Biaya Dimuka",O4,IF(C13="Jumlah Pengajuan Dana Sebelumnya",O4,""))</f>
        <v/>
      </c>
      <c r="D14" s="87"/>
      <c r="E14" s="87"/>
      <c r="F14" s="45"/>
      <c r="G14" s="88"/>
      <c r="H14" s="88"/>
      <c r="I14" s="88"/>
      <c r="J14" s="88"/>
      <c r="K14" s="88"/>
      <c r="L14" s="88"/>
      <c r="M14" s="49" t="str">
        <f>IF(M10="X","Bank :",IF(G10="x","Bank",""))</f>
        <v/>
      </c>
      <c r="N14" s="49"/>
      <c r="O14" s="4"/>
      <c r="P14" s="48"/>
      <c r="Q14" s="58"/>
      <c r="R14" s="67"/>
      <c r="S14" s="42"/>
      <c r="T14" s="42"/>
      <c r="U14" s="42"/>
    </row>
    <row r="15" spans="1:21" ht="15.75" thickTop="1" x14ac:dyDescent="0.25">
      <c r="B15" s="44"/>
      <c r="C15" s="45" t="str">
        <f>IF(C14="","","Jumlah Uang Muka")</f>
        <v/>
      </c>
      <c r="D15" s="45"/>
      <c r="E15" s="45"/>
      <c r="F15" s="45" t="str">
        <f>IF(C15="","",":")</f>
        <v/>
      </c>
      <c r="G15" s="32" t="str">
        <f>IF(C15="","",SUM(M24:N28))</f>
        <v/>
      </c>
      <c r="H15" s="32"/>
      <c r="I15" s="90" t="str">
        <f>IF(C15="","","Cara Bayar :")</f>
        <v/>
      </c>
      <c r="J15" s="90"/>
      <c r="K15" s="91" t="str">
        <f>IF(C13="","","Transfer / Cash")</f>
        <v/>
      </c>
      <c r="L15" s="91"/>
      <c r="M15" s="49" t="str">
        <f>IF(M14="","","No.Rekening :")</f>
        <v/>
      </c>
      <c r="N15" s="49"/>
      <c r="O15" s="5"/>
      <c r="P15" s="48"/>
      <c r="Q15" s="93">
        <f>IF(G15="",IF(I10="x",2,1),2)</f>
        <v>1</v>
      </c>
      <c r="R15" s="67"/>
      <c r="S15" s="42"/>
      <c r="T15" s="42"/>
      <c r="U15" s="42"/>
    </row>
    <row r="16" spans="1:21" s="86" customFormat="1" ht="15.75" x14ac:dyDescent="0.25">
      <c r="A16" s="77"/>
      <c r="B16" s="78"/>
      <c r="C16" s="79" t="str">
        <f>IF(M10="x","Realisasi Penggunaan Dana (Klaim Biaya)",IF(G10="-","",IF(I10="x","Realiasi Penggunaan Dana (Uang Muka)","")))</f>
        <v/>
      </c>
      <c r="D16" s="79"/>
      <c r="E16" s="79"/>
      <c r="F16" s="79"/>
      <c r="G16" s="79"/>
      <c r="H16" s="79"/>
      <c r="I16" s="79"/>
      <c r="J16" s="79"/>
      <c r="K16" s="94"/>
      <c r="L16" s="94"/>
      <c r="M16" s="94"/>
      <c r="N16" s="94"/>
      <c r="O16" s="94"/>
      <c r="P16" s="82"/>
      <c r="Q16" s="83"/>
      <c r="R16" s="84"/>
      <c r="S16" s="85"/>
      <c r="T16" s="85"/>
      <c r="U16" s="85"/>
    </row>
    <row r="17" spans="1:21" x14ac:dyDescent="0.25">
      <c r="B17" s="44"/>
      <c r="C17" s="87" t="str">
        <f ca="1">IF(C16="","",NOW())</f>
        <v/>
      </c>
      <c r="D17" s="87"/>
      <c r="E17" s="87"/>
      <c r="F17" s="45"/>
      <c r="G17" s="73"/>
      <c r="H17" s="73"/>
      <c r="I17" s="73"/>
      <c r="J17" s="73"/>
      <c r="K17" s="73"/>
      <c r="L17" s="73"/>
      <c r="M17" s="49" t="str">
        <f>IF(C18="Pas","",IF(M10="x","Bank :",IF(I10="x","Bank :",IF(G10="-","",""))))</f>
        <v/>
      </c>
      <c r="N17" s="49"/>
      <c r="O17" s="95" t="str">
        <f>IF(C18="","",IF(G18=0,"",IF(C18="Kelebihan Uang Muka",IF(G5=E42,"Mandiri","Mandiri"),IF(C18="Jumlah Klaim",O14,O14))))</f>
        <v/>
      </c>
      <c r="P17" s="48"/>
      <c r="Q17" s="58"/>
      <c r="R17" s="67"/>
      <c r="S17" s="42"/>
      <c r="T17" s="42"/>
      <c r="U17" s="42"/>
    </row>
    <row r="18" spans="1:21" x14ac:dyDescent="0.25">
      <c r="B18" s="44"/>
      <c r="C18" s="96" t="str">
        <f>IF(M10="x","Jumlah Klaim",IF(G10="X",IF(I10="X",IF(Q18&lt;0,"Kekurangan Uang Muka",IF(Q18=0,"Pas","Kelebihan Uang Muka")),""),""))</f>
        <v/>
      </c>
      <c r="D18" s="96"/>
      <c r="E18" s="96"/>
      <c r="F18" s="95" t="str">
        <f>IF(C18="","",":")</f>
        <v/>
      </c>
      <c r="G18" s="97" t="str">
        <f>IF(C18="","",Q18)</f>
        <v/>
      </c>
      <c r="H18" s="97"/>
      <c r="I18" s="98" t="str">
        <f>IF(C18="","",IF(C18="Pas","",IF(C18="Kelebihan Uang muka","Setor Melalui :","Cara Bayar :")))</f>
        <v/>
      </c>
      <c r="J18" s="98"/>
      <c r="K18" s="31" t="str">
        <f>IF(I18="","","Transfer / Cash")</f>
        <v/>
      </c>
      <c r="L18" s="31"/>
      <c r="M18" s="98" t="str">
        <f>IF(M17="","","No.Rekening :")</f>
        <v/>
      </c>
      <c r="N18" s="98"/>
      <c r="O18" s="99" t="str">
        <f>IF(C18="","",IF(G18=0,"",IF(C18="Kelebihan Uang Muka",IF(G5=E42,"156 00233 77510","156 00233 77510"),IF(C18="Jumlah Klaim",O15,O15))))</f>
        <v/>
      </c>
      <c r="P18" s="48"/>
      <c r="Q18" s="100" t="str">
        <f>IF(Q15=2,M29-O29,O29)</f>
        <v/>
      </c>
      <c r="R18" s="67"/>
      <c r="S18" s="42"/>
      <c r="T18" s="42"/>
      <c r="U18" s="42"/>
    </row>
    <row r="19" spans="1:21" x14ac:dyDescent="0.25">
      <c r="B19" s="44"/>
      <c r="C19" s="95" t="str">
        <f>IF(C18="","","Terbilang")</f>
        <v/>
      </c>
      <c r="D19" s="95"/>
      <c r="E19" s="95"/>
      <c r="F19" s="95" t="str">
        <f>IF(C19="","",":")</f>
        <v/>
      </c>
      <c r="G19" s="101" t="str">
        <f>IF(C18="","",IF(G18="","",PROPER(IF(G18=0,"nol",IF(G18&lt;0,"minus ","")&amp;SUBSTITUTE(TRIM(SUBSTITUTE(SUBSTITUTE(SUBSTITUTE(SUBSTITUTE(SUBSTITUTE(SUBSTITUTE(SUBSTITUTE(SUBSTITUTE(SUBSTITUTE(SUBSTITUTE(SUBSTITUTE(SUBSTITUTE(SUBSTITUTE(SUBSTITUTE(SUBSTITUTE(SUBSTITUTE(SUBSTITUTE(SUBSTITUTE(SUBSTITUTE(SUBSTITUTE(SUBSTITUTE(SUBSTITUTE(SUBSTITUTE(SUBSTITUTE(IF(--MID(TEXT(ABS(G18),"000000000000000"),1,3)=0,"",MID(TEXT(ABS(G18),"000000000000000"),1,1)&amp;" ratus "&amp;MID(TEXT(ABS(G18),"000000000000000"),2,1)&amp;" puluh "&amp;MID(TEXT(ABS(G18),"000000000000000"),3,1)&amp;" trilyun ")&amp;IF(--MID(TEXT(ABS(G18),"000000000000000"),4,3)=0,"",MID(TEXT(ABS(G18),"000000000000000"),4,1)&amp;" ratus "&amp;MID(TEXT(ABS(G18),"000000000000000"),5,1)&amp;" puluh "&amp;MID(TEXT(ABS(G18),"000000000000000"),6,1)&amp;" milyar ")&amp;IF(--MID(TEXT(ABS(G18),"000000000000000"),7,3)=0,"",MID(TEXT(ABS(G18),"000000000000000"),7,1)&amp;" ratus "&amp;MID(TEXT(ABS(G18),"000000000000000"),8,1)&amp;" puluh "&amp;MID(TEXT(ABS(G18),"000000000000000"),9,1)&amp;" juta ")&amp;IF(--MID(TEXT(ABS(G18),"000000000000000"),10,3)=0,"",IF(--MID(TEXT(ABS(G18),"000000000000000"),10,3)=1,"*",MID(TEXT(ABS(G18),"000000000000000"),10,1)&amp;" ratus "&amp;MID(TEXT(ABS(G18),"000000000000000"),11,1)&amp;" puluh ")&amp;MID(TEXT(ABS(G18),"000000000000000"),12,1)&amp;" ribu ")&amp;IF(--MID(TEXT(ABS(G18),"000000000000000"),13,3)=0,"",MID(TEXT(ABS(G18),"000000000000000"),13,1)&amp;" ratus "&amp;MID(TEXT(ABS(G18),"000000000000000"),14,1)&amp;" puluh "&amp;MID(TEXT(ABS(G18),"000000000000000"),15,1)),1,"satu"),2,"dua"),3,"tiga"),4,"empat"),5,"lima"),6,"enam"),7,"tujuh"),8,"delapan"),9,"sembilan"),"0 ratus",""),"0 puluh",""),"satu puluh 0","sepuluh"),"satu puluh satu","sebelas"),"satu puluh dua","duabelas"),"satu puluh tiga","tigabelas"),"satu puluh empat","empatbelas"),"satu puluh lima","limabelas"),"satu puluh enam","enambelas"),"satu puluh tujuh","tujuhbelas"),"satu puluh delapan","delapanbelas"),"satu puluh sembilan","sembilanbelas"),"satu ratus","seratus"),"*satu ribu","seribu"),0,""))," "," "))&amp;" rupiah")))</f>
        <v/>
      </c>
      <c r="H19" s="101"/>
      <c r="I19" s="101"/>
      <c r="J19" s="101"/>
      <c r="K19" s="101"/>
      <c r="L19" s="101"/>
      <c r="M19" s="101"/>
      <c r="N19" s="101"/>
      <c r="O19" s="101"/>
      <c r="P19" s="48"/>
      <c r="Q19" s="102"/>
      <c r="R19" s="67"/>
      <c r="S19" s="42"/>
      <c r="T19" s="42"/>
      <c r="U19" s="42"/>
    </row>
    <row r="20" spans="1:21" ht="3" customHeight="1" x14ac:dyDescent="0.25">
      <c r="B20" s="44"/>
      <c r="C20" s="45"/>
      <c r="D20" s="45"/>
      <c r="E20" s="45"/>
      <c r="F20" s="45"/>
      <c r="G20" s="103"/>
      <c r="H20" s="103"/>
      <c r="I20" s="103"/>
      <c r="J20" s="103"/>
      <c r="K20" s="103"/>
      <c r="L20" s="103"/>
      <c r="M20" s="103"/>
      <c r="N20" s="103"/>
      <c r="O20" s="103"/>
      <c r="P20" s="48"/>
      <c r="Q20" s="104"/>
      <c r="R20" s="67"/>
      <c r="S20" s="42"/>
      <c r="T20" s="42"/>
      <c r="U20" s="42"/>
    </row>
    <row r="21" spans="1:21" s="86" customFormat="1" ht="15.75" x14ac:dyDescent="0.25">
      <c r="A21" s="77"/>
      <c r="B21" s="78"/>
      <c r="C21" s="105" t="str">
        <f>IF(L7="-","","Tabel Detail Perhitungan :")</f>
        <v>Tabel Detail Perhitungan :</v>
      </c>
      <c r="D21" s="105"/>
      <c r="E21" s="105"/>
      <c r="F21" s="106"/>
      <c r="G21" s="107"/>
      <c r="H21" s="108" t="s">
        <v>39</v>
      </c>
      <c r="I21" s="108"/>
      <c r="J21" s="108"/>
      <c r="K21" s="108"/>
      <c r="L21" s="109"/>
      <c r="M21" s="110"/>
      <c r="N21" s="110"/>
      <c r="O21" s="111"/>
      <c r="P21" s="82"/>
      <c r="Q21" s="83"/>
      <c r="R21" s="84"/>
      <c r="S21" s="85"/>
      <c r="T21" s="85"/>
      <c r="U21" s="85"/>
    </row>
    <row r="22" spans="1:21" s="120" customFormat="1" ht="15.75" thickBot="1" x14ac:dyDescent="0.3">
      <c r="A22" s="112"/>
      <c r="B22" s="113"/>
      <c r="C22" s="114" t="str">
        <f>IF(G10="x","No.",IF(I10="x","No.",IF(M10="x","No.","")))</f>
        <v/>
      </c>
      <c r="D22" s="114" t="str">
        <f>IF(I10="x","Tanggal Nota",IF(G10="x","",IF(M10="x","Tanggal Nota","")))</f>
        <v/>
      </c>
      <c r="E22" s="115" t="str">
        <f>IF(G10="x","Keterangan",IF(I10="x","Keterangan",IF(M10="x","Keterangan","")))</f>
        <v/>
      </c>
      <c r="F22" s="115"/>
      <c r="G22" s="115"/>
      <c r="H22" s="115"/>
      <c r="I22" s="115"/>
      <c r="J22" s="115"/>
      <c r="K22" s="115"/>
      <c r="L22" s="114" t="str">
        <f>IF(I10="x","No. Bukti",IF(G10="x","",IF(M10="x","No. Bukti","")))</f>
        <v/>
      </c>
      <c r="M22" s="116" t="str">
        <f>IF(I10="x","",IF(G10="x","Total Pengajuan",IF(M10="x","","")))</f>
        <v/>
      </c>
      <c r="N22" s="116"/>
      <c r="O22" s="117" t="str">
        <f>IF(I10="x","Total Realisasi",IF(G10="x","",IF(M10="x","Total Klaim","")))</f>
        <v/>
      </c>
      <c r="P22" s="118"/>
      <c r="Q22" s="112"/>
      <c r="R22" s="119"/>
      <c r="S22" s="119"/>
      <c r="T22" s="119"/>
      <c r="U22" s="119"/>
    </row>
    <row r="23" spans="1:21" ht="3.75" customHeight="1" x14ac:dyDescent="0.25">
      <c r="B23" s="44"/>
      <c r="C23" s="121"/>
      <c r="D23" s="121"/>
      <c r="E23" s="122"/>
      <c r="F23" s="122"/>
      <c r="G23" s="122"/>
      <c r="H23" s="122"/>
      <c r="I23" s="122"/>
      <c r="J23" s="122"/>
      <c r="K23" s="122"/>
      <c r="L23" s="122"/>
      <c r="M23" s="123"/>
      <c r="N23" s="124"/>
      <c r="O23" s="124"/>
      <c r="P23" s="48"/>
      <c r="Q23" s="58"/>
      <c r="R23" s="42"/>
      <c r="S23" s="42"/>
      <c r="T23" s="42"/>
      <c r="U23" s="42"/>
    </row>
    <row r="24" spans="1:21" ht="15.75" thickBot="1" x14ac:dyDescent="0.3">
      <c r="B24" s="44"/>
      <c r="C24" s="125" t="str">
        <f>IF(E24&lt;&gt;"",COUNTA($E$24:E24),"")</f>
        <v/>
      </c>
      <c r="D24" s="6"/>
      <c r="E24" s="28"/>
      <c r="F24" s="29"/>
      <c r="G24" s="29"/>
      <c r="H24" s="29"/>
      <c r="I24" s="29"/>
      <c r="J24" s="29"/>
      <c r="K24" s="30"/>
      <c r="L24" s="34"/>
      <c r="M24" s="26"/>
      <c r="N24" s="27"/>
      <c r="O24" s="7"/>
      <c r="P24" s="48"/>
      <c r="Q24" s="104"/>
      <c r="R24" s="42"/>
      <c r="S24" s="42"/>
      <c r="T24" s="42"/>
      <c r="U24" s="42"/>
    </row>
    <row r="25" spans="1:21" ht="15.75" thickBot="1" x14ac:dyDescent="0.3">
      <c r="B25" s="44"/>
      <c r="C25" s="125" t="str">
        <f>IF(E25&lt;&gt;"",COUNTA($E$24:E25),"")</f>
        <v/>
      </c>
      <c r="D25" s="6"/>
      <c r="E25" s="23"/>
      <c r="F25" s="24"/>
      <c r="G25" s="24"/>
      <c r="H25" s="24"/>
      <c r="I25" s="24"/>
      <c r="J25" s="24"/>
      <c r="K25" s="25"/>
      <c r="L25" s="34"/>
      <c r="M25" s="26"/>
      <c r="N25" s="27"/>
      <c r="O25" s="7"/>
      <c r="P25" s="48"/>
      <c r="Q25" s="58"/>
      <c r="R25" s="42"/>
      <c r="S25" s="42"/>
      <c r="T25" s="42"/>
      <c r="U25" s="42"/>
    </row>
    <row r="26" spans="1:21" ht="15.75" thickBot="1" x14ac:dyDescent="0.3">
      <c r="B26" s="44"/>
      <c r="C26" s="125" t="str">
        <f>IF(E26&lt;&gt;"",COUNTA($E$24:E26),"")</f>
        <v/>
      </c>
      <c r="D26" s="6"/>
      <c r="E26" s="23"/>
      <c r="F26" s="24"/>
      <c r="G26" s="24"/>
      <c r="H26" s="24"/>
      <c r="I26" s="24"/>
      <c r="J26" s="24"/>
      <c r="K26" s="25"/>
      <c r="L26" s="34"/>
      <c r="M26" s="26"/>
      <c r="N26" s="27"/>
      <c r="O26" s="7"/>
      <c r="P26" s="48"/>
      <c r="Q26" s="58"/>
      <c r="R26" s="42"/>
      <c r="S26" s="42"/>
      <c r="T26" s="42"/>
      <c r="U26" s="42"/>
    </row>
    <row r="27" spans="1:21" ht="15.75" thickBot="1" x14ac:dyDescent="0.3">
      <c r="B27" s="44"/>
      <c r="C27" s="125" t="str">
        <f>IF(E27&lt;&gt;"",COUNTA($E$24:E27),"")</f>
        <v/>
      </c>
      <c r="D27" s="6"/>
      <c r="E27" s="23"/>
      <c r="F27" s="24"/>
      <c r="G27" s="24"/>
      <c r="H27" s="24"/>
      <c r="I27" s="24"/>
      <c r="J27" s="24"/>
      <c r="K27" s="25"/>
      <c r="L27" s="34"/>
      <c r="M27" s="26"/>
      <c r="N27" s="27"/>
      <c r="O27" s="7"/>
      <c r="P27" s="48"/>
      <c r="Q27" s="58"/>
      <c r="R27" s="42"/>
      <c r="S27" s="42"/>
      <c r="T27" s="42"/>
      <c r="U27" s="42"/>
    </row>
    <row r="28" spans="1:21" x14ac:dyDescent="0.25">
      <c r="B28" s="44"/>
      <c r="C28" s="125" t="str">
        <f>IF(E28&lt;&gt;"",COUNTA($E$24:E28),"")</f>
        <v/>
      </c>
      <c r="D28" s="8"/>
      <c r="E28" s="18"/>
      <c r="F28" s="19"/>
      <c r="G28" s="19"/>
      <c r="H28" s="19"/>
      <c r="I28" s="19"/>
      <c r="J28" s="19"/>
      <c r="K28" s="20"/>
      <c r="L28" s="35"/>
      <c r="M28" s="21"/>
      <c r="N28" s="22"/>
      <c r="O28" s="9"/>
      <c r="P28" s="48"/>
      <c r="Q28" s="58"/>
      <c r="R28" s="42"/>
      <c r="S28" s="42"/>
      <c r="T28" s="42"/>
      <c r="U28" s="42"/>
    </row>
    <row r="29" spans="1:21" ht="13.5" customHeight="1" thickBot="1" x14ac:dyDescent="0.3">
      <c r="B29" s="44"/>
      <c r="C29" s="115" t="str">
        <f>IF(E22="","","Total")</f>
        <v/>
      </c>
      <c r="D29" s="115"/>
      <c r="E29" s="115"/>
      <c r="F29" s="115"/>
      <c r="G29" s="115"/>
      <c r="H29" s="115"/>
      <c r="I29" s="115"/>
      <c r="J29" s="115"/>
      <c r="K29" s="115"/>
      <c r="L29" s="115"/>
      <c r="M29" s="145" t="str">
        <f>IF(M24="","",SUM(M24:N28))</f>
        <v/>
      </c>
      <c r="N29" s="145"/>
      <c r="O29" s="146" t="str">
        <f>IF(O22="","",SUM(O24:O28))</f>
        <v/>
      </c>
      <c r="P29" s="48"/>
      <c r="Q29" s="58"/>
      <c r="R29" s="42"/>
      <c r="S29" s="42"/>
      <c r="T29" s="42"/>
      <c r="U29" s="42"/>
    </row>
    <row r="30" spans="1:21" ht="3.75" customHeight="1" thickBot="1" x14ac:dyDescent="0.3">
      <c r="B30" s="44"/>
      <c r="C30" s="62"/>
      <c r="D30" s="62"/>
      <c r="E30" s="62"/>
      <c r="F30" s="147"/>
      <c r="G30" s="147"/>
      <c r="H30" s="10"/>
      <c r="I30" s="11"/>
      <c r="J30" s="11"/>
      <c r="K30" s="11"/>
      <c r="L30" s="148"/>
      <c r="M30" s="149"/>
      <c r="N30" s="12"/>
      <c r="O30" s="13"/>
      <c r="P30" s="48"/>
      <c r="R30" s="42"/>
      <c r="S30" s="42"/>
      <c r="T30" s="42"/>
      <c r="U30" s="42"/>
    </row>
    <row r="31" spans="1:21" x14ac:dyDescent="0.25">
      <c r="A31" s="150"/>
      <c r="B31" s="44"/>
      <c r="C31" s="151" t="str">
        <f>IF(M10="x","Penanggung Jawab",IF(I10="x","Penanggung jawab",IF(G10="x","Pemohon,","")))</f>
        <v/>
      </c>
      <c r="D31" s="152"/>
      <c r="E31" s="152"/>
      <c r="F31" s="152"/>
      <c r="G31" s="153"/>
      <c r="H31" s="152" t="str">
        <f>IF(C32="","",IF(C38="Direktur","","Disetujui,"))</f>
        <v/>
      </c>
      <c r="I31" s="152"/>
      <c r="J31" s="152" t="str">
        <f>IF(C32="","",IF(C18="Pas","Diverifikasi",IF(C18="Kelebihan Uang Muka","Diterima oleh,","Dibayarkan,")))</f>
        <v/>
      </c>
      <c r="K31" s="152"/>
      <c r="L31" s="152"/>
      <c r="M31" s="152"/>
      <c r="N31" s="152" t="str">
        <f>IF(C32="","",IF(I10="X","Diketahui, ",IF(M10="x","Diketahui, ","Diterima,")))</f>
        <v/>
      </c>
      <c r="O31" s="207"/>
      <c r="P31" s="155"/>
      <c r="R31" s="42"/>
      <c r="S31" s="42"/>
      <c r="T31" s="42"/>
      <c r="U31" s="42"/>
    </row>
    <row r="32" spans="1:21" x14ac:dyDescent="0.25">
      <c r="B32" s="44"/>
      <c r="C32" s="156" t="str">
        <f>IF(C31="","",G6)</f>
        <v/>
      </c>
      <c r="D32" s="157"/>
      <c r="E32" s="157"/>
      <c r="F32" s="157"/>
      <c r="G32" s="158"/>
      <c r="H32" s="157" t="str">
        <f>IF(H31="","",IF(C38="Direktur","",IF(C32="Purchasing",IF(C38="Staff","Purchasing","BOD"),IF(C38="General Manager","BOD",IF(C38="Manager","BOD",IF(C38="Manager'","Sales &amp; Marketing",IF(C38="National Manager","Sales &amp; Marketing",C32)))))))</f>
        <v/>
      </c>
      <c r="I32" s="157"/>
      <c r="J32" s="159" t="str">
        <f>IF(C32="","","Finance &amp; Accounting")</f>
        <v/>
      </c>
      <c r="K32" s="159"/>
      <c r="L32" s="159"/>
      <c r="M32" s="159"/>
      <c r="N32" s="159" t="str">
        <f>IF(N31="Diketahui, ",J32,C32)</f>
        <v/>
      </c>
      <c r="O32" s="208"/>
      <c r="P32" s="162"/>
      <c r="R32" s="42"/>
      <c r="S32" s="42"/>
      <c r="T32" s="42"/>
      <c r="U32" s="42"/>
    </row>
    <row r="33" spans="1:21" x14ac:dyDescent="0.25">
      <c r="B33" s="44"/>
      <c r="C33" s="163"/>
      <c r="D33" s="164"/>
      <c r="E33" s="164"/>
      <c r="F33" s="164"/>
      <c r="G33" s="165"/>
      <c r="H33" s="159"/>
      <c r="I33" s="159"/>
      <c r="J33" s="211"/>
      <c r="K33" s="211"/>
      <c r="L33" s="211"/>
      <c r="M33" s="211"/>
      <c r="N33" s="159"/>
      <c r="O33" s="208"/>
      <c r="P33" s="48"/>
      <c r="R33" s="42"/>
      <c r="S33" s="42"/>
      <c r="T33" s="42"/>
      <c r="U33" s="42"/>
    </row>
    <row r="34" spans="1:21" ht="4.5" customHeight="1" x14ac:dyDescent="0.25">
      <c r="B34" s="44"/>
      <c r="C34" s="163"/>
      <c r="D34" s="164"/>
      <c r="E34" s="164"/>
      <c r="F34" s="164"/>
      <c r="G34" s="165"/>
      <c r="H34" s="159"/>
      <c r="I34" s="159"/>
      <c r="J34" s="211"/>
      <c r="K34" s="211"/>
      <c r="L34" s="211"/>
      <c r="M34" s="211"/>
      <c r="N34" s="159"/>
      <c r="O34" s="208"/>
      <c r="P34" s="48"/>
      <c r="R34" s="42"/>
      <c r="S34" s="42"/>
      <c r="T34" s="42"/>
      <c r="U34" s="42"/>
    </row>
    <row r="35" spans="1:21" x14ac:dyDescent="0.25">
      <c r="B35" s="44"/>
      <c r="C35" s="163"/>
      <c r="D35" s="164"/>
      <c r="E35" s="164"/>
      <c r="F35" s="164"/>
      <c r="G35" s="165"/>
      <c r="H35" s="159"/>
      <c r="I35" s="159"/>
      <c r="J35" s="211"/>
      <c r="K35" s="211"/>
      <c r="L35" s="211"/>
      <c r="M35" s="211"/>
      <c r="N35" s="159"/>
      <c r="O35" s="208"/>
      <c r="P35" s="48"/>
      <c r="R35" s="42"/>
      <c r="S35" s="42"/>
      <c r="T35" s="42"/>
      <c r="U35" s="42"/>
    </row>
    <row r="36" spans="1:21" x14ac:dyDescent="0.25">
      <c r="B36" s="44"/>
      <c r="C36" s="163"/>
      <c r="D36" s="164"/>
      <c r="E36" s="164"/>
      <c r="F36" s="164"/>
      <c r="G36" s="165"/>
      <c r="H36" s="159"/>
      <c r="I36" s="159"/>
      <c r="J36" s="211"/>
      <c r="K36" s="211"/>
      <c r="L36" s="211"/>
      <c r="M36" s="211"/>
      <c r="N36" s="159"/>
      <c r="O36" s="208"/>
      <c r="P36" s="48"/>
      <c r="R36" s="42"/>
      <c r="S36" s="42"/>
      <c r="T36" s="42"/>
      <c r="U36" s="42"/>
    </row>
    <row r="37" spans="1:21" s="120" customFormat="1" x14ac:dyDescent="0.25">
      <c r="A37" s="166"/>
      <c r="B37" s="167"/>
      <c r="C37" s="168" t="str">
        <f>IF(C32="","",""&amp;("( "&amp;G7&amp;" )")&amp;"")</f>
        <v/>
      </c>
      <c r="D37" s="169"/>
      <c r="E37" s="169"/>
      <c r="F37" s="169"/>
      <c r="G37" s="170"/>
      <c r="H37" s="169" t="str">
        <f>IF(C32="","",IF(C32="BOD","","(…....................)"))</f>
        <v/>
      </c>
      <c r="I37" s="169"/>
      <c r="J37" s="169" t="str">
        <f>IF(C32="","","(…....................)")</f>
        <v/>
      </c>
      <c r="K37" s="169"/>
      <c r="L37" s="169"/>
      <c r="M37" s="169"/>
      <c r="N37" s="169" t="str">
        <f>IF(C32="","","(…....................)")</f>
        <v/>
      </c>
      <c r="O37" s="209"/>
      <c r="P37" s="172"/>
      <c r="Q37" s="119"/>
      <c r="R37" s="119"/>
      <c r="S37" s="119"/>
      <c r="T37" s="119"/>
      <c r="U37" s="119"/>
    </row>
    <row r="38" spans="1:21" ht="15.75" thickBot="1" x14ac:dyDescent="0.3">
      <c r="A38" s="67"/>
      <c r="B38" s="173"/>
      <c r="C38" s="174" t="str">
        <f>IF(C31="","",IF(Q7="",G8,Q7))</f>
        <v/>
      </c>
      <c r="D38" s="175"/>
      <c r="E38" s="175"/>
      <c r="F38" s="175"/>
      <c r="G38" s="176"/>
      <c r="H38" s="177" t="str">
        <f>IF(H31="","",IF(C38="Direktur","",IF(C32="Purchasing",IF(C38="Staff","Supervisor","Direktur"),IF(C38="Manager'","General manager",IF(C38="Direktur","",IF(C38="General Manager","Direktur",IF(C38="Jr. Manager","Direktur",IF(C38="Manager","Direktur",IF(C38="Regional Manager","National Manager",IF(C38="Area Sales Mgr","National Manager",IF(C38="Area Sales Spv","National Manager",IF(C38="Area Sales","National Manager",IF(C38="Delivery Collector","National Manager",IF(C38="National Manager","General Manager","Manager"))))))))))))))</f>
        <v/>
      </c>
      <c r="I38" s="177"/>
      <c r="J38" s="177" t="str">
        <f>IF(C32="","","Controller ")</f>
        <v/>
      </c>
      <c r="K38" s="177"/>
      <c r="L38" s="177"/>
      <c r="M38" s="177"/>
      <c r="N38" s="177" t="str">
        <f>IF(N31="Diketahui, ","Manager",C38)</f>
        <v/>
      </c>
      <c r="O38" s="210"/>
      <c r="P38" s="155"/>
      <c r="R38" s="42"/>
      <c r="S38" s="42"/>
      <c r="T38" s="42"/>
      <c r="U38" s="42"/>
    </row>
    <row r="39" spans="1:21" ht="6.75" customHeight="1" thickBot="1" x14ac:dyDescent="0.3">
      <c r="A39" s="36" t="s">
        <v>4</v>
      </c>
      <c r="B39" s="180"/>
      <c r="C39" s="181"/>
      <c r="D39" s="181"/>
      <c r="E39" s="181"/>
      <c r="F39" s="182"/>
      <c r="G39" s="182"/>
      <c r="H39" s="182"/>
      <c r="I39" s="182"/>
      <c r="J39" s="182"/>
      <c r="K39" s="182"/>
      <c r="L39" s="183"/>
      <c r="M39" s="183"/>
      <c r="N39" s="183"/>
      <c r="O39" s="183"/>
      <c r="P39" s="184"/>
      <c r="R39" s="42"/>
      <c r="S39" s="42"/>
      <c r="T39" s="42"/>
      <c r="U39" s="42"/>
    </row>
    <row r="40" spans="1:21" ht="6.75" customHeight="1" thickTop="1" x14ac:dyDescent="0.25">
      <c r="B40" s="185"/>
      <c r="C40" s="185"/>
      <c r="D40" s="185"/>
      <c r="E40" s="185"/>
      <c r="F40" s="186"/>
      <c r="G40" s="186"/>
      <c r="H40" s="186"/>
      <c r="I40" s="186"/>
      <c r="J40" s="186"/>
      <c r="K40" s="186"/>
      <c r="L40" s="38"/>
      <c r="M40" s="38"/>
      <c r="N40" s="38"/>
      <c r="O40" s="38"/>
      <c r="P40" s="38"/>
      <c r="R40" s="42"/>
      <c r="S40" s="42"/>
      <c r="T40" s="42"/>
      <c r="U40" s="42"/>
    </row>
    <row r="41" spans="1:21" s="42" customFormat="1" x14ac:dyDescent="0.25">
      <c r="A41" s="36" t="s">
        <v>8</v>
      </c>
      <c r="B41" s="187"/>
      <c r="C41" s="187"/>
      <c r="D41" s="187"/>
      <c r="E41" s="188"/>
      <c r="F41" s="187"/>
      <c r="G41" s="187"/>
      <c r="H41" s="187"/>
      <c r="I41" s="187"/>
      <c r="J41" s="189"/>
      <c r="K41" s="189"/>
      <c r="L41" s="189"/>
      <c r="M41" s="189"/>
      <c r="N41" s="189"/>
      <c r="O41" s="189"/>
      <c r="P41" s="189"/>
    </row>
    <row r="42" spans="1:21" s="42" customFormat="1" x14ac:dyDescent="0.25">
      <c r="A42" s="36" t="s">
        <v>9</v>
      </c>
      <c r="B42" s="36"/>
      <c r="C42" s="36"/>
      <c r="D42" s="36"/>
      <c r="E42" s="36" t="s">
        <v>1</v>
      </c>
      <c r="F42" s="36"/>
      <c r="G42" s="36"/>
      <c r="H42" s="36"/>
      <c r="I42" s="36"/>
      <c r="J42" s="67"/>
      <c r="K42" s="67"/>
      <c r="L42" s="67"/>
      <c r="M42" s="67"/>
      <c r="N42" s="67"/>
      <c r="O42" s="67"/>
      <c r="P42" s="67"/>
    </row>
    <row r="43" spans="1:21" s="42" customFormat="1" x14ac:dyDescent="0.25">
      <c r="A43" s="190" t="s">
        <v>4</v>
      </c>
      <c r="B43" s="190"/>
      <c r="C43" s="191"/>
      <c r="D43" s="192"/>
      <c r="E43" s="192" t="s">
        <v>10</v>
      </c>
      <c r="F43" s="36"/>
      <c r="G43" s="36"/>
      <c r="H43" s="36"/>
      <c r="I43" s="36"/>
      <c r="J43" s="67"/>
      <c r="K43" s="67"/>
      <c r="L43" s="67"/>
      <c r="M43" s="67"/>
      <c r="N43" s="67"/>
      <c r="O43" s="67"/>
      <c r="P43" s="67"/>
    </row>
    <row r="44" spans="1:21" s="42" customFormat="1" x14ac:dyDescent="0.25">
      <c r="A44" s="190" t="s">
        <v>5</v>
      </c>
      <c r="B44" s="190"/>
      <c r="C44" s="191"/>
      <c r="D44" s="192"/>
      <c r="E44" s="192" t="s">
        <v>11</v>
      </c>
      <c r="F44" s="58"/>
      <c r="G44" s="36"/>
      <c r="H44" s="36"/>
      <c r="I44" s="36"/>
      <c r="J44" s="67"/>
      <c r="K44" s="67"/>
      <c r="L44" s="67"/>
      <c r="M44" s="67"/>
      <c r="N44" s="67"/>
      <c r="O44" s="67"/>
      <c r="P44" s="67"/>
      <c r="T44" s="67"/>
    </row>
    <row r="45" spans="1:21" s="42" customFormat="1" x14ac:dyDescent="0.25">
      <c r="A45" s="193" t="s">
        <v>4</v>
      </c>
      <c r="B45" s="190"/>
      <c r="C45" s="191"/>
      <c r="D45" s="192"/>
      <c r="E45" s="192"/>
      <c r="F45" s="58"/>
      <c r="G45" s="36"/>
      <c r="H45" s="36"/>
      <c r="I45" s="36"/>
      <c r="J45" s="67"/>
      <c r="K45" s="67"/>
      <c r="L45" s="67"/>
      <c r="M45" s="67"/>
      <c r="N45" s="67"/>
      <c r="O45" s="67"/>
      <c r="P45" s="67"/>
    </row>
    <row r="46" spans="1:21" s="42" customFormat="1" x14ac:dyDescent="0.25">
      <c r="A46" s="194" t="s">
        <v>12</v>
      </c>
      <c r="B46" s="195"/>
      <c r="C46" s="191"/>
      <c r="D46" s="192"/>
      <c r="E46" s="192"/>
      <c r="F46" s="192" t="s">
        <v>7</v>
      </c>
      <c r="G46" s="36"/>
      <c r="H46" s="36"/>
      <c r="I46" s="36"/>
      <c r="J46" s="67"/>
      <c r="K46" s="67"/>
      <c r="L46" s="67"/>
      <c r="M46" s="67"/>
      <c r="N46" s="67"/>
      <c r="O46" s="67"/>
      <c r="P46" s="67"/>
    </row>
    <row r="47" spans="1:21" s="42" customFormat="1" x14ac:dyDescent="0.25">
      <c r="A47" s="193" t="s">
        <v>14</v>
      </c>
      <c r="B47" s="190"/>
      <c r="C47" s="191"/>
      <c r="D47" s="192"/>
      <c r="E47" s="192"/>
      <c r="F47" s="192" t="s">
        <v>27</v>
      </c>
      <c r="G47" s="36"/>
      <c r="H47" s="36"/>
      <c r="I47" s="36"/>
      <c r="J47" s="67"/>
      <c r="K47" s="67"/>
      <c r="L47" s="67"/>
      <c r="M47" s="67"/>
      <c r="N47" s="67"/>
      <c r="O47" s="67"/>
      <c r="P47" s="67"/>
    </row>
    <row r="48" spans="1:21" s="42" customFormat="1" x14ac:dyDescent="0.25">
      <c r="A48" s="193" t="s">
        <v>15</v>
      </c>
      <c r="B48" s="190"/>
      <c r="C48" s="191"/>
      <c r="D48" s="192"/>
      <c r="E48" s="192"/>
      <c r="F48" s="192" t="s">
        <v>26</v>
      </c>
      <c r="G48" s="36"/>
      <c r="H48" s="36"/>
      <c r="I48" s="36"/>
      <c r="J48" s="67"/>
      <c r="K48" s="67"/>
      <c r="L48" s="67"/>
      <c r="M48" s="67"/>
      <c r="N48" s="67"/>
      <c r="O48" s="67"/>
      <c r="P48" s="67"/>
    </row>
    <row r="49" spans="1:20" s="42" customFormat="1" x14ac:dyDescent="0.25">
      <c r="A49" s="193" t="s">
        <v>2</v>
      </c>
      <c r="B49" s="190"/>
      <c r="C49" s="191"/>
      <c r="D49" s="192"/>
      <c r="E49" s="192"/>
      <c r="F49" s="58"/>
      <c r="G49" s="36"/>
      <c r="H49" s="36"/>
      <c r="I49" s="36"/>
      <c r="J49" s="67"/>
      <c r="K49" s="67"/>
      <c r="L49" s="67"/>
      <c r="M49" s="67"/>
      <c r="N49" s="67"/>
      <c r="O49" s="67"/>
      <c r="P49" s="67"/>
    </row>
    <row r="50" spans="1:20" s="42" customFormat="1" x14ac:dyDescent="0.25">
      <c r="A50" s="193" t="s">
        <v>29</v>
      </c>
      <c r="B50" s="190"/>
      <c r="C50" s="191"/>
      <c r="D50" s="192"/>
      <c r="E50" s="192"/>
      <c r="F50" s="36"/>
      <c r="G50" s="36"/>
      <c r="H50" s="36"/>
      <c r="I50" s="36"/>
      <c r="J50" s="67"/>
      <c r="K50" s="67"/>
      <c r="L50" s="67"/>
      <c r="M50" s="67"/>
      <c r="N50" s="67"/>
      <c r="O50" s="67"/>
      <c r="P50" s="67"/>
    </row>
    <row r="51" spans="1:20" s="42" customFormat="1" x14ac:dyDescent="0.25">
      <c r="A51" s="196" t="s">
        <v>16</v>
      </c>
      <c r="B51" s="190"/>
      <c r="C51" s="191"/>
      <c r="D51" s="192"/>
      <c r="E51" s="192"/>
      <c r="F51" s="36"/>
      <c r="G51" s="36"/>
      <c r="H51" s="36"/>
      <c r="I51" s="36"/>
      <c r="J51" s="67"/>
      <c r="K51" s="67"/>
      <c r="L51" s="67"/>
      <c r="M51" s="67"/>
      <c r="N51" s="67"/>
      <c r="O51" s="67"/>
      <c r="P51" s="67"/>
    </row>
    <row r="52" spans="1:20" s="42" customFormat="1" x14ac:dyDescent="0.25">
      <c r="A52" s="193" t="s">
        <v>13</v>
      </c>
      <c r="B52" s="190"/>
      <c r="C52" s="191"/>
      <c r="D52" s="192"/>
      <c r="E52" s="192"/>
      <c r="F52" s="58"/>
      <c r="G52" s="36"/>
      <c r="H52" s="36"/>
      <c r="I52" s="36"/>
      <c r="J52" s="67"/>
      <c r="K52" s="67"/>
      <c r="L52" s="67"/>
      <c r="M52" s="67"/>
      <c r="N52" s="67"/>
      <c r="O52" s="67"/>
      <c r="P52" s="67"/>
      <c r="R52" s="67"/>
      <c r="S52" s="67"/>
      <c r="T52" s="67"/>
    </row>
    <row r="53" spans="1:20" s="42" customFormat="1" x14ac:dyDescent="0.25">
      <c r="A53" s="193" t="s">
        <v>30</v>
      </c>
      <c r="B53" s="190"/>
      <c r="C53" s="191"/>
      <c r="D53" s="192"/>
      <c r="E53" s="192"/>
      <c r="F53" s="58"/>
      <c r="G53" s="36"/>
      <c r="H53" s="36"/>
      <c r="I53" s="36"/>
      <c r="J53" s="67"/>
      <c r="K53" s="67"/>
      <c r="L53" s="67"/>
      <c r="M53" s="67"/>
      <c r="N53" s="67"/>
      <c r="O53" s="67"/>
      <c r="P53" s="67"/>
      <c r="R53" s="67"/>
      <c r="S53" s="67"/>
      <c r="T53" s="67"/>
    </row>
    <row r="54" spans="1:20" s="42" customFormat="1" x14ac:dyDescent="0.25">
      <c r="A54" s="193" t="s">
        <v>31</v>
      </c>
      <c r="B54" s="197"/>
      <c r="C54" s="191"/>
      <c r="D54" s="192"/>
      <c r="E54" s="192"/>
      <c r="F54" s="58"/>
      <c r="G54" s="36"/>
      <c r="H54" s="36"/>
      <c r="I54" s="36"/>
      <c r="J54" s="67"/>
      <c r="K54" s="67"/>
      <c r="L54" s="67"/>
      <c r="M54" s="67"/>
      <c r="N54" s="67"/>
      <c r="O54" s="67"/>
      <c r="P54" s="67"/>
      <c r="R54" s="67"/>
      <c r="S54" s="67"/>
      <c r="T54" s="67"/>
    </row>
    <row r="55" spans="1:20" s="42" customFormat="1" x14ac:dyDescent="0.25">
      <c r="A55" s="193" t="s">
        <v>32</v>
      </c>
      <c r="B55" s="190"/>
      <c r="C55" s="191"/>
      <c r="D55" s="192"/>
      <c r="E55" s="192"/>
      <c r="F55" s="58"/>
      <c r="G55" s="36"/>
      <c r="H55" s="36"/>
      <c r="I55" s="36"/>
      <c r="J55" s="67"/>
      <c r="K55" s="67"/>
      <c r="L55" s="67"/>
      <c r="M55" s="67"/>
      <c r="N55" s="67"/>
      <c r="O55" s="67"/>
      <c r="P55" s="67"/>
      <c r="R55" s="67"/>
      <c r="S55" s="67"/>
      <c r="T55" s="67"/>
    </row>
    <row r="56" spans="1:20" s="42" customFormat="1" x14ac:dyDescent="0.25">
      <c r="A56" s="193" t="s">
        <v>33</v>
      </c>
      <c r="B56" s="195"/>
      <c r="C56" s="191"/>
      <c r="D56" s="192"/>
      <c r="E56" s="192"/>
      <c r="F56" s="36"/>
      <c r="G56" s="36"/>
      <c r="H56" s="36"/>
      <c r="I56" s="36"/>
      <c r="J56" s="67"/>
      <c r="K56" s="67"/>
      <c r="L56" s="67"/>
      <c r="M56" s="67"/>
      <c r="N56" s="67"/>
      <c r="O56" s="67"/>
      <c r="P56" s="67"/>
      <c r="R56" s="67"/>
      <c r="S56" s="67"/>
      <c r="T56" s="67"/>
    </row>
    <row r="57" spans="1:20" s="42" customFormat="1" x14ac:dyDescent="0.25">
      <c r="A57" s="193" t="s">
        <v>34</v>
      </c>
      <c r="B57" s="190"/>
      <c r="C57" s="191"/>
      <c r="D57" s="192"/>
      <c r="E57" s="192"/>
      <c r="F57" s="36"/>
      <c r="G57" s="36"/>
      <c r="H57" s="36"/>
      <c r="I57" s="36"/>
      <c r="J57" s="67"/>
      <c r="K57" s="67"/>
      <c r="L57" s="67"/>
      <c r="M57" s="67"/>
      <c r="N57" s="67"/>
      <c r="O57" s="67"/>
      <c r="P57" s="67"/>
      <c r="R57" s="67"/>
      <c r="S57" s="67"/>
      <c r="T57" s="67"/>
    </row>
    <row r="58" spans="1:20" s="42" customFormat="1" x14ac:dyDescent="0.25">
      <c r="A58" s="196"/>
      <c r="B58" s="190"/>
      <c r="C58" s="191"/>
      <c r="D58" s="192"/>
      <c r="E58" s="192"/>
      <c r="F58" s="36"/>
      <c r="G58" s="36"/>
      <c r="H58" s="36"/>
      <c r="I58" s="36"/>
      <c r="J58" s="67"/>
      <c r="K58" s="67"/>
      <c r="L58" s="67"/>
      <c r="M58" s="67"/>
      <c r="N58" s="67"/>
      <c r="O58" s="67"/>
      <c r="P58" s="67"/>
      <c r="R58" s="67"/>
      <c r="S58" s="67"/>
      <c r="T58" s="14"/>
    </row>
    <row r="59" spans="1:20" s="42" customFormat="1" x14ac:dyDescent="0.25">
      <c r="A59" s="198" t="s">
        <v>4</v>
      </c>
      <c r="B59" s="190"/>
      <c r="C59" s="191"/>
      <c r="D59" s="192"/>
      <c r="E59" s="192"/>
      <c r="F59" s="36"/>
      <c r="G59" s="36"/>
      <c r="H59" s="36"/>
      <c r="I59" s="36"/>
      <c r="J59" s="67"/>
      <c r="K59" s="67"/>
      <c r="L59" s="67"/>
      <c r="M59" s="67"/>
      <c r="N59" s="67"/>
      <c r="O59" s="67"/>
      <c r="P59" s="67"/>
      <c r="R59" s="67"/>
      <c r="S59" s="67"/>
      <c r="T59" s="14"/>
    </row>
    <row r="60" spans="1:20" s="42" customFormat="1" x14ac:dyDescent="0.25">
      <c r="A60" s="199" t="s">
        <v>16</v>
      </c>
      <c r="B60" s="190"/>
      <c r="C60" s="191"/>
      <c r="D60" s="192"/>
      <c r="E60" s="192"/>
      <c r="F60" s="36"/>
      <c r="G60" s="36"/>
      <c r="H60" s="36"/>
      <c r="I60" s="36"/>
      <c r="J60" s="67"/>
      <c r="K60" s="67"/>
      <c r="L60" s="67"/>
      <c r="M60" s="67"/>
      <c r="N60" s="67"/>
      <c r="O60" s="67"/>
      <c r="P60" s="67"/>
      <c r="R60" s="67"/>
      <c r="S60" s="67"/>
      <c r="T60" s="14"/>
    </row>
    <row r="61" spans="1:20" s="42" customFormat="1" x14ac:dyDescent="0.25">
      <c r="A61" s="193" t="s">
        <v>4</v>
      </c>
      <c r="B61" s="190"/>
      <c r="C61" s="191"/>
      <c r="D61" s="192"/>
      <c r="E61" s="192"/>
      <c r="F61" s="36"/>
      <c r="G61" s="36"/>
      <c r="H61" s="36"/>
      <c r="I61" s="36"/>
      <c r="J61" s="67"/>
      <c r="K61" s="67"/>
      <c r="L61" s="67"/>
      <c r="M61" s="67"/>
      <c r="N61" s="67"/>
      <c r="O61" s="67"/>
      <c r="P61" s="67"/>
      <c r="R61" s="67"/>
      <c r="S61" s="67"/>
      <c r="T61" s="14"/>
    </row>
    <row r="62" spans="1:20" s="42" customFormat="1" x14ac:dyDescent="0.25">
      <c r="A62" s="194" t="s">
        <v>18</v>
      </c>
      <c r="B62" s="190"/>
      <c r="C62" s="191"/>
      <c r="D62" s="192"/>
      <c r="E62" s="192"/>
      <c r="F62" s="36"/>
      <c r="G62" s="36"/>
      <c r="H62" s="36"/>
      <c r="I62" s="36"/>
      <c r="J62" s="67"/>
      <c r="K62" s="67"/>
      <c r="L62" s="67"/>
      <c r="M62" s="67"/>
      <c r="N62" s="67"/>
      <c r="O62" s="67"/>
      <c r="P62" s="67"/>
      <c r="R62" s="67"/>
      <c r="S62" s="67"/>
      <c r="T62" s="14"/>
    </row>
    <row r="63" spans="1:20" s="42" customFormat="1" x14ac:dyDescent="0.25">
      <c r="A63" s="193" t="s">
        <v>19</v>
      </c>
      <c r="B63" s="190"/>
      <c r="C63" s="191"/>
      <c r="D63" s="192"/>
      <c r="E63" s="192"/>
      <c r="F63" s="36"/>
      <c r="G63" s="36"/>
      <c r="H63" s="36"/>
      <c r="I63" s="36"/>
      <c r="J63" s="67"/>
      <c r="K63" s="67"/>
      <c r="L63" s="67"/>
      <c r="M63" s="67"/>
      <c r="N63" s="67"/>
      <c r="O63" s="67"/>
      <c r="P63" s="67"/>
      <c r="R63" s="67"/>
      <c r="S63" s="67"/>
      <c r="T63" s="14"/>
    </row>
    <row r="64" spans="1:20" s="42" customFormat="1" x14ac:dyDescent="0.25">
      <c r="A64" s="193" t="s">
        <v>20</v>
      </c>
      <c r="B64" s="190"/>
      <c r="C64" s="191"/>
      <c r="D64" s="192"/>
      <c r="E64" s="192"/>
      <c r="F64" s="36"/>
      <c r="G64" s="36"/>
      <c r="H64" s="36"/>
      <c r="I64" s="36"/>
      <c r="J64" s="67"/>
      <c r="K64" s="67"/>
      <c r="L64" s="67"/>
      <c r="M64" s="67"/>
      <c r="N64" s="67"/>
      <c r="O64" s="67"/>
      <c r="P64" s="67"/>
      <c r="R64" s="67"/>
      <c r="S64" s="67"/>
      <c r="T64" s="14"/>
    </row>
    <row r="65" spans="1:20" s="42" customFormat="1" x14ac:dyDescent="0.25">
      <c r="A65" s="193" t="s">
        <v>35</v>
      </c>
      <c r="B65" s="200"/>
      <c r="C65" s="191"/>
      <c r="D65" s="192"/>
      <c r="E65" s="192"/>
      <c r="F65" s="36"/>
      <c r="G65" s="36"/>
      <c r="H65" s="36"/>
      <c r="I65" s="36"/>
      <c r="J65" s="67"/>
      <c r="K65" s="67"/>
      <c r="L65" s="67"/>
      <c r="M65" s="67"/>
      <c r="N65" s="67"/>
      <c r="O65" s="67"/>
      <c r="P65" s="67"/>
      <c r="R65" s="67"/>
      <c r="S65" s="67"/>
      <c r="T65" s="67"/>
    </row>
    <row r="66" spans="1:20" s="42" customFormat="1" x14ac:dyDescent="0.25">
      <c r="A66" s="193" t="s">
        <v>21</v>
      </c>
      <c r="B66" s="190"/>
      <c r="C66" s="191"/>
      <c r="D66" s="192"/>
      <c r="E66" s="192"/>
      <c r="F66" s="36"/>
      <c r="G66" s="36"/>
      <c r="H66" s="36"/>
      <c r="I66" s="36"/>
      <c r="J66" s="67"/>
      <c r="K66" s="67"/>
      <c r="L66" s="67"/>
      <c r="M66" s="67"/>
      <c r="N66" s="67"/>
      <c r="O66" s="67"/>
      <c r="P66" s="67"/>
      <c r="R66" s="67"/>
      <c r="S66" s="67"/>
      <c r="T66" s="67"/>
    </row>
    <row r="67" spans="1:20" s="42" customFormat="1" x14ac:dyDescent="0.25">
      <c r="A67" s="193" t="s">
        <v>22</v>
      </c>
      <c r="B67" s="190"/>
      <c r="C67" s="191"/>
      <c r="D67" s="192"/>
      <c r="E67" s="192"/>
      <c r="F67" s="36"/>
      <c r="G67" s="36"/>
      <c r="H67" s="36"/>
      <c r="I67" s="36"/>
      <c r="J67" s="67"/>
      <c r="K67" s="67"/>
      <c r="L67" s="67"/>
      <c r="M67" s="67"/>
      <c r="N67" s="67"/>
      <c r="O67" s="67"/>
      <c r="P67" s="67"/>
      <c r="R67" s="67"/>
      <c r="S67" s="67"/>
      <c r="T67" s="67"/>
    </row>
    <row r="68" spans="1:20" s="42" customFormat="1" x14ac:dyDescent="0.25">
      <c r="A68" s="193" t="s">
        <v>23</v>
      </c>
      <c r="B68" s="190"/>
      <c r="C68" s="191"/>
      <c r="D68" s="192"/>
      <c r="E68" s="192"/>
      <c r="F68" s="36"/>
      <c r="G68" s="36"/>
      <c r="H68" s="36"/>
      <c r="I68" s="36"/>
      <c r="J68" s="67"/>
      <c r="K68" s="67"/>
      <c r="L68" s="67"/>
      <c r="M68" s="67"/>
      <c r="N68" s="67"/>
      <c r="O68" s="67"/>
      <c r="P68" s="67"/>
      <c r="R68" s="67"/>
      <c r="S68" s="67"/>
      <c r="T68" s="67"/>
    </row>
    <row r="69" spans="1:20" s="42" customFormat="1" x14ac:dyDescent="0.25">
      <c r="A69" s="193" t="s">
        <v>24</v>
      </c>
      <c r="B69" s="190"/>
      <c r="C69" s="191"/>
      <c r="D69" s="192"/>
      <c r="E69" s="192"/>
      <c r="F69" s="36"/>
      <c r="G69" s="36"/>
      <c r="H69" s="36"/>
      <c r="I69" s="36"/>
      <c r="J69" s="67"/>
      <c r="K69" s="67"/>
      <c r="L69" s="67"/>
      <c r="M69" s="67"/>
      <c r="N69" s="67"/>
      <c r="O69" s="67"/>
      <c r="P69" s="67"/>
      <c r="R69" s="67"/>
      <c r="S69" s="67"/>
      <c r="T69" s="67"/>
    </row>
    <row r="70" spans="1:20" s="42" customFormat="1" x14ac:dyDescent="0.25">
      <c r="A70" s="193" t="s">
        <v>25</v>
      </c>
      <c r="B70" s="190"/>
      <c r="C70" s="191"/>
      <c r="D70" s="192"/>
      <c r="E70" s="192"/>
      <c r="F70" s="36"/>
      <c r="G70" s="36"/>
      <c r="H70" s="36"/>
      <c r="I70" s="36"/>
      <c r="J70" s="67"/>
      <c r="K70" s="67"/>
      <c r="L70" s="67"/>
      <c r="M70" s="67"/>
      <c r="N70" s="67"/>
      <c r="O70" s="67"/>
      <c r="P70" s="67"/>
      <c r="R70" s="67"/>
      <c r="S70" s="67"/>
      <c r="T70" s="67"/>
    </row>
    <row r="71" spans="1:20" s="42" customFormat="1" x14ac:dyDescent="0.25">
      <c r="A71" s="193" t="s">
        <v>3</v>
      </c>
      <c r="B71" s="195"/>
      <c r="C71" s="191"/>
      <c r="D71" s="192"/>
      <c r="E71" s="192"/>
      <c r="F71" s="36"/>
      <c r="G71" s="36"/>
      <c r="H71" s="36"/>
      <c r="I71" s="36"/>
      <c r="J71" s="67"/>
      <c r="K71" s="67"/>
      <c r="L71" s="67"/>
      <c r="M71" s="67"/>
      <c r="N71" s="67"/>
      <c r="O71" s="67"/>
      <c r="P71" s="67"/>
      <c r="R71" s="67"/>
      <c r="S71" s="67"/>
      <c r="T71" s="67"/>
    </row>
    <row r="72" spans="1:20" s="42" customFormat="1" x14ac:dyDescent="0.25">
      <c r="A72" s="201" t="s">
        <v>4</v>
      </c>
      <c r="B72" s="191"/>
      <c r="C72" s="191"/>
      <c r="D72" s="192"/>
      <c r="E72" s="192"/>
      <c r="F72" s="36"/>
      <c r="G72" s="36"/>
      <c r="H72" s="36"/>
      <c r="I72" s="36"/>
      <c r="J72" s="67"/>
      <c r="K72" s="67"/>
      <c r="L72" s="67"/>
      <c r="M72" s="67"/>
      <c r="N72" s="67"/>
      <c r="O72" s="67"/>
      <c r="P72" s="67"/>
    </row>
    <row r="73" spans="1:20" s="42" customFormat="1" x14ac:dyDescent="0.25">
      <c r="A73" s="193" t="s">
        <v>36</v>
      </c>
      <c r="B73" s="191"/>
      <c r="C73" s="191"/>
      <c r="D73" s="192"/>
      <c r="E73" s="192"/>
      <c r="F73" s="36"/>
      <c r="G73" s="36"/>
      <c r="H73" s="36"/>
      <c r="I73" s="36"/>
      <c r="J73" s="67"/>
      <c r="K73" s="67"/>
      <c r="L73" s="67"/>
      <c r="M73" s="67"/>
      <c r="N73" s="67"/>
      <c r="O73" s="67"/>
      <c r="P73" s="67"/>
    </row>
    <row r="74" spans="1:20" s="42" customFormat="1" x14ac:dyDescent="0.25">
      <c r="A74" s="193" t="s">
        <v>37</v>
      </c>
      <c r="B74" s="191"/>
      <c r="C74" s="191"/>
      <c r="D74" s="192"/>
      <c r="E74" s="192"/>
      <c r="F74" s="36"/>
      <c r="G74" s="36"/>
      <c r="H74" s="36"/>
      <c r="I74" s="36"/>
      <c r="J74" s="67"/>
      <c r="K74" s="67"/>
      <c r="L74" s="67"/>
      <c r="M74" s="67"/>
      <c r="N74" s="67"/>
      <c r="O74" s="67"/>
      <c r="P74" s="67"/>
    </row>
    <row r="75" spans="1:20" s="42" customFormat="1" x14ac:dyDescent="0.25">
      <c r="A75" s="193" t="s">
        <v>17</v>
      </c>
      <c r="B75" s="191"/>
      <c r="C75" s="191"/>
      <c r="D75" s="192"/>
      <c r="E75" s="192"/>
      <c r="F75" s="36"/>
      <c r="G75" s="36"/>
      <c r="H75" s="36"/>
      <c r="I75" s="36"/>
      <c r="J75" s="67"/>
      <c r="K75" s="67"/>
      <c r="L75" s="67"/>
      <c r="M75" s="67"/>
      <c r="N75" s="67"/>
      <c r="O75" s="67"/>
      <c r="P75" s="67"/>
    </row>
    <row r="76" spans="1:20" s="42" customFormat="1" x14ac:dyDescent="0.25">
      <c r="A76" s="193" t="s">
        <v>38</v>
      </c>
      <c r="B76" s="191"/>
      <c r="C76" s="191"/>
      <c r="D76" s="192"/>
      <c r="E76" s="192"/>
      <c r="F76" s="36"/>
      <c r="G76" s="36"/>
      <c r="H76" s="36"/>
      <c r="I76" s="36"/>
      <c r="J76" s="67"/>
      <c r="K76" s="67"/>
      <c r="L76" s="67"/>
      <c r="M76" s="67"/>
      <c r="N76" s="67"/>
      <c r="O76" s="67"/>
      <c r="P76" s="67"/>
    </row>
    <row r="77" spans="1:20" s="42" customFormat="1" x14ac:dyDescent="0.25">
      <c r="A77" s="193" t="s">
        <v>3</v>
      </c>
      <c r="B77" s="191"/>
      <c r="C77" s="191"/>
      <c r="D77" s="192"/>
      <c r="E77" s="192"/>
      <c r="F77" s="36"/>
      <c r="G77" s="36"/>
      <c r="H77" s="36"/>
      <c r="I77" s="36"/>
      <c r="J77" s="67"/>
      <c r="K77" s="67"/>
      <c r="L77" s="67"/>
      <c r="M77" s="67"/>
      <c r="N77" s="67"/>
      <c r="O77" s="67"/>
      <c r="P77" s="67"/>
    </row>
    <row r="78" spans="1:20" s="42" customFormat="1" x14ac:dyDescent="0.25">
      <c r="A78" s="202"/>
      <c r="B78" s="202"/>
      <c r="C78" s="202"/>
      <c r="D78" s="203"/>
      <c r="E78" s="203"/>
      <c r="F78" s="67"/>
      <c r="G78" s="67"/>
      <c r="H78" s="67"/>
      <c r="I78" s="67"/>
      <c r="J78" s="67"/>
      <c r="K78" s="67"/>
      <c r="L78" s="67"/>
      <c r="M78" s="67"/>
      <c r="N78" s="67"/>
      <c r="O78" s="67"/>
      <c r="P78" s="67"/>
    </row>
    <row r="79" spans="1:20" s="42" customFormat="1" x14ac:dyDescent="0.25">
      <c r="A79" s="202"/>
      <c r="B79" s="202"/>
      <c r="C79" s="202"/>
      <c r="D79" s="203"/>
      <c r="E79" s="203"/>
      <c r="F79" s="67"/>
      <c r="G79" s="67"/>
      <c r="H79" s="67"/>
      <c r="I79" s="67"/>
      <c r="J79" s="67"/>
      <c r="K79" s="67"/>
      <c r="L79" s="67"/>
      <c r="M79" s="67"/>
      <c r="N79" s="67"/>
      <c r="O79" s="67"/>
      <c r="P79" s="67"/>
    </row>
    <row r="80" spans="1:20" s="42" customFormat="1" x14ac:dyDescent="0.25">
      <c r="A80" s="202"/>
      <c r="B80" s="202"/>
      <c r="C80" s="202"/>
      <c r="D80" s="203"/>
      <c r="E80" s="203"/>
      <c r="F80" s="67"/>
      <c r="G80" s="67"/>
      <c r="H80" s="67"/>
    </row>
    <row r="81" spans="1:21" s="42" customFormat="1" x14ac:dyDescent="0.25">
      <c r="A81" s="202"/>
      <c r="B81" s="202"/>
      <c r="C81" s="202"/>
      <c r="D81" s="203"/>
      <c r="E81" s="203"/>
      <c r="F81" s="67"/>
      <c r="G81" s="67"/>
      <c r="H81" s="67"/>
    </row>
    <row r="82" spans="1:21" s="42" customFormat="1" x14ac:dyDescent="0.25">
      <c r="A82" s="202"/>
      <c r="B82" s="202"/>
      <c r="C82" s="202"/>
      <c r="D82" s="203"/>
      <c r="E82" s="203"/>
      <c r="F82" s="67"/>
      <c r="G82" s="67"/>
      <c r="H82" s="67"/>
    </row>
    <row r="83" spans="1:21" s="42" customFormat="1" x14ac:dyDescent="0.25">
      <c r="A83" s="202"/>
      <c r="B83" s="202"/>
      <c r="C83" s="202"/>
      <c r="D83" s="203"/>
      <c r="E83" s="203"/>
      <c r="F83" s="67"/>
      <c r="G83" s="67"/>
      <c r="H83" s="67"/>
    </row>
    <row r="84" spans="1:21" s="42" customFormat="1" x14ac:dyDescent="0.25">
      <c r="A84" s="202"/>
      <c r="B84" s="202"/>
      <c r="C84" s="202"/>
      <c r="D84" s="203"/>
      <c r="E84" s="203"/>
      <c r="F84" s="67"/>
      <c r="G84" s="67"/>
      <c r="H84" s="67"/>
    </row>
    <row r="85" spans="1:21" s="42" customFormat="1" x14ac:dyDescent="0.25">
      <c r="A85" s="202"/>
      <c r="B85" s="202"/>
      <c r="C85" s="202"/>
      <c r="D85" s="203"/>
      <c r="E85" s="203"/>
      <c r="F85" s="67"/>
      <c r="G85" s="67"/>
      <c r="H85" s="67"/>
      <c r="L85" s="43"/>
      <c r="M85" s="43"/>
      <c r="N85" s="43"/>
      <c r="O85" s="43"/>
      <c r="P85" s="43"/>
      <c r="R85" s="43"/>
      <c r="S85" s="43"/>
      <c r="T85" s="43"/>
      <c r="U85" s="43"/>
    </row>
    <row r="86" spans="1:21" s="42" customFormat="1" x14ac:dyDescent="0.25">
      <c r="A86" s="202"/>
      <c r="B86" s="202"/>
      <c r="C86" s="202"/>
      <c r="D86" s="203"/>
      <c r="E86" s="203"/>
      <c r="F86" s="67"/>
      <c r="G86" s="67"/>
      <c r="H86" s="67"/>
      <c r="L86" s="43"/>
      <c r="M86" s="43"/>
      <c r="N86" s="43"/>
      <c r="O86" s="43"/>
      <c r="P86" s="43"/>
      <c r="R86" s="43"/>
      <c r="S86" s="43"/>
      <c r="T86" s="43"/>
      <c r="U86" s="43"/>
    </row>
    <row r="87" spans="1:21" s="42" customFormat="1" x14ac:dyDescent="0.25">
      <c r="A87" s="202"/>
      <c r="B87" s="202"/>
      <c r="C87" s="202"/>
      <c r="D87" s="203"/>
      <c r="E87" s="203"/>
      <c r="F87" s="67"/>
      <c r="G87" s="67"/>
      <c r="H87" s="67"/>
      <c r="L87" s="43"/>
      <c r="M87" s="43"/>
      <c r="N87" s="43"/>
      <c r="O87" s="43"/>
      <c r="P87" s="43"/>
      <c r="R87" s="43"/>
      <c r="S87" s="43"/>
      <c r="T87" s="43"/>
      <c r="U87" s="43"/>
    </row>
    <row r="88" spans="1:21" s="42" customFormat="1" x14ac:dyDescent="0.25">
      <c r="A88" s="202"/>
      <c r="B88" s="202"/>
      <c r="C88" s="202"/>
      <c r="D88" s="203"/>
      <c r="E88" s="203"/>
      <c r="F88" s="67"/>
      <c r="G88" s="67"/>
      <c r="H88" s="67"/>
      <c r="L88" s="43"/>
      <c r="M88" s="43"/>
      <c r="N88" s="43"/>
      <c r="O88" s="43"/>
      <c r="P88" s="43"/>
      <c r="R88" s="43"/>
      <c r="S88" s="43"/>
      <c r="T88" s="43"/>
      <c r="U88" s="43"/>
    </row>
    <row r="89" spans="1:21" s="42" customFormat="1" x14ac:dyDescent="0.25">
      <c r="A89" s="202"/>
      <c r="B89" s="202"/>
      <c r="C89" s="202"/>
      <c r="D89" s="203"/>
      <c r="E89" s="203"/>
      <c r="F89" s="67"/>
      <c r="G89" s="67"/>
      <c r="H89" s="67"/>
      <c r="I89" s="67"/>
      <c r="J89" s="67"/>
      <c r="K89" s="67"/>
      <c r="L89" s="204"/>
      <c r="M89" s="204"/>
      <c r="N89" s="204"/>
      <c r="O89" s="204"/>
      <c r="P89" s="204"/>
      <c r="R89" s="43"/>
      <c r="S89" s="43"/>
      <c r="T89" s="43"/>
      <c r="U89" s="43"/>
    </row>
    <row r="90" spans="1:21" s="42" customFormat="1" x14ac:dyDescent="0.25">
      <c r="A90" s="202"/>
      <c r="B90" s="202"/>
      <c r="C90" s="202"/>
      <c r="D90" s="203"/>
      <c r="E90" s="203"/>
      <c r="F90" s="67"/>
      <c r="G90" s="67"/>
      <c r="H90" s="67"/>
      <c r="I90" s="67"/>
      <c r="J90" s="67"/>
      <c r="K90" s="67"/>
      <c r="L90" s="204"/>
      <c r="M90" s="204"/>
      <c r="N90" s="204"/>
      <c r="O90" s="204"/>
      <c r="P90" s="204"/>
      <c r="R90" s="43"/>
      <c r="S90" s="43"/>
      <c r="T90" s="43"/>
      <c r="U90" s="43"/>
    </row>
    <row r="91" spans="1:21" s="42" customFormat="1" x14ac:dyDescent="0.25">
      <c r="A91" s="202"/>
      <c r="B91" s="202"/>
      <c r="C91" s="202"/>
      <c r="D91" s="203"/>
      <c r="E91" s="203"/>
      <c r="F91" s="67"/>
      <c r="G91" s="67"/>
      <c r="H91" s="67"/>
      <c r="I91" s="67"/>
      <c r="J91" s="67"/>
      <c r="K91" s="67"/>
      <c r="L91" s="204"/>
      <c r="M91" s="204"/>
      <c r="N91" s="204"/>
      <c r="O91" s="204"/>
      <c r="P91" s="204"/>
      <c r="R91" s="43"/>
      <c r="S91" s="43"/>
      <c r="T91" s="43"/>
      <c r="U91" s="43"/>
    </row>
    <row r="92" spans="1:21" s="42" customFormat="1" x14ac:dyDescent="0.25">
      <c r="A92" s="202"/>
      <c r="B92" s="202"/>
      <c r="C92" s="202"/>
      <c r="D92" s="203"/>
      <c r="E92" s="203"/>
      <c r="F92" s="67"/>
      <c r="G92" s="67"/>
      <c r="H92" s="67"/>
      <c r="I92" s="67"/>
      <c r="J92" s="67"/>
      <c r="K92" s="67"/>
      <c r="L92" s="204"/>
      <c r="M92" s="204"/>
      <c r="N92" s="204"/>
      <c r="O92" s="204"/>
      <c r="P92" s="204"/>
      <c r="R92" s="43"/>
      <c r="S92" s="43"/>
      <c r="T92" s="43"/>
      <c r="U92" s="43"/>
    </row>
    <row r="93" spans="1:21" s="42" customFormat="1" x14ac:dyDescent="0.25">
      <c r="A93" s="202"/>
      <c r="B93" s="202"/>
      <c r="C93" s="202"/>
      <c r="D93" s="203"/>
      <c r="E93" s="203"/>
      <c r="F93" s="67"/>
      <c r="G93" s="67"/>
      <c r="H93" s="67"/>
      <c r="I93" s="67"/>
      <c r="J93" s="67"/>
      <c r="K93" s="67"/>
      <c r="L93" s="204"/>
      <c r="M93" s="204"/>
      <c r="N93" s="204"/>
      <c r="O93" s="204"/>
      <c r="P93" s="204"/>
      <c r="R93" s="43"/>
      <c r="S93" s="43"/>
      <c r="T93" s="43"/>
      <c r="U93" s="43"/>
    </row>
    <row r="94" spans="1:21" s="42" customFormat="1" x14ac:dyDescent="0.25">
      <c r="A94" s="202"/>
      <c r="B94" s="202"/>
      <c r="C94" s="202"/>
      <c r="D94" s="203"/>
      <c r="E94" s="203"/>
      <c r="F94" s="67"/>
      <c r="G94" s="67"/>
      <c r="H94" s="67"/>
      <c r="I94" s="67"/>
      <c r="J94" s="67"/>
      <c r="K94" s="67"/>
      <c r="L94" s="204"/>
      <c r="M94" s="204"/>
      <c r="N94" s="204"/>
      <c r="O94" s="204"/>
      <c r="P94" s="204"/>
      <c r="R94" s="43"/>
      <c r="S94" s="43"/>
      <c r="T94" s="43"/>
      <c r="U94" s="43"/>
    </row>
    <row r="95" spans="1:21" s="42" customFormat="1" x14ac:dyDescent="0.25">
      <c r="A95" s="202"/>
      <c r="B95" s="202"/>
      <c r="C95" s="202"/>
      <c r="D95" s="203"/>
      <c r="E95" s="203"/>
      <c r="F95" s="67"/>
      <c r="G95" s="67"/>
      <c r="H95" s="67"/>
      <c r="I95" s="67"/>
      <c r="J95" s="67"/>
      <c r="K95" s="67"/>
      <c r="L95" s="204"/>
      <c r="M95" s="204"/>
      <c r="N95" s="204"/>
      <c r="O95" s="204"/>
      <c r="P95" s="204"/>
      <c r="R95" s="43"/>
      <c r="S95" s="43"/>
      <c r="T95" s="43"/>
      <c r="U95" s="43"/>
    </row>
    <row r="96" spans="1:21" s="42" customFormat="1" x14ac:dyDescent="0.25">
      <c r="A96" s="202"/>
      <c r="B96" s="202"/>
      <c r="C96" s="202"/>
      <c r="D96" s="203"/>
      <c r="E96" s="203"/>
      <c r="F96" s="67"/>
      <c r="G96" s="67"/>
      <c r="H96" s="67"/>
      <c r="I96" s="67"/>
      <c r="J96" s="67"/>
      <c r="K96" s="67"/>
      <c r="L96" s="204"/>
      <c r="M96" s="204"/>
      <c r="N96" s="204"/>
      <c r="O96" s="204"/>
      <c r="P96" s="204"/>
      <c r="R96" s="43"/>
      <c r="S96" s="43"/>
      <c r="T96" s="43"/>
      <c r="U96" s="43"/>
    </row>
    <row r="97" spans="1:21" s="42" customFormat="1" x14ac:dyDescent="0.25">
      <c r="A97" s="202"/>
      <c r="B97" s="202"/>
      <c r="C97" s="202"/>
      <c r="D97" s="203"/>
      <c r="E97" s="203"/>
      <c r="F97" s="204"/>
      <c r="G97" s="204"/>
      <c r="H97" s="204"/>
      <c r="I97" s="204"/>
      <c r="J97" s="204"/>
      <c r="K97" s="204"/>
      <c r="L97" s="204"/>
      <c r="M97" s="204"/>
      <c r="N97" s="204"/>
      <c r="O97" s="204"/>
      <c r="P97" s="204"/>
      <c r="R97" s="43"/>
      <c r="S97" s="43"/>
      <c r="T97" s="43"/>
      <c r="U97" s="43"/>
    </row>
    <row r="98" spans="1:21" s="42" customFormat="1" x14ac:dyDescent="0.25">
      <c r="A98" s="202"/>
      <c r="B98" s="202"/>
      <c r="C98" s="202"/>
      <c r="D98" s="203"/>
      <c r="E98" s="203"/>
      <c r="F98" s="204"/>
      <c r="G98" s="204"/>
      <c r="H98" s="204"/>
      <c r="I98" s="204"/>
      <c r="J98" s="204"/>
      <c r="K98" s="204"/>
      <c r="L98" s="204"/>
      <c r="M98" s="204"/>
      <c r="N98" s="204"/>
      <c r="O98" s="204"/>
      <c r="P98" s="204"/>
      <c r="R98" s="43"/>
      <c r="S98" s="43"/>
      <c r="T98" s="43"/>
      <c r="U98" s="43"/>
    </row>
    <row r="99" spans="1:21" s="204" customFormat="1" x14ac:dyDescent="0.25">
      <c r="A99" s="202"/>
      <c r="B99" s="202"/>
      <c r="C99" s="202"/>
      <c r="D99" s="203"/>
      <c r="E99" s="203"/>
      <c r="Q99" s="42"/>
      <c r="R99" s="43"/>
      <c r="S99" s="43"/>
      <c r="T99" s="43"/>
      <c r="U99" s="43"/>
    </row>
    <row r="100" spans="1:21" s="204" customFormat="1" x14ac:dyDescent="0.25">
      <c r="A100" s="202"/>
      <c r="B100" s="202"/>
      <c r="C100" s="202"/>
      <c r="D100" s="203"/>
      <c r="E100" s="203"/>
      <c r="Q100" s="42"/>
      <c r="R100" s="43"/>
      <c r="S100" s="43"/>
      <c r="T100" s="43"/>
      <c r="U100" s="43"/>
    </row>
    <row r="101" spans="1:21" s="204" customFormat="1" x14ac:dyDescent="0.25">
      <c r="A101" s="202"/>
      <c r="B101" s="202"/>
      <c r="C101" s="202"/>
      <c r="D101" s="203"/>
      <c r="E101" s="203"/>
      <c r="Q101" s="42"/>
      <c r="R101" s="43"/>
      <c r="S101" s="43"/>
      <c r="T101" s="43"/>
      <c r="U101" s="43"/>
    </row>
    <row r="102" spans="1:21" x14ac:dyDescent="0.25">
      <c r="A102" s="202"/>
      <c r="B102" s="202"/>
      <c r="C102" s="202"/>
      <c r="D102" s="203"/>
      <c r="E102" s="203"/>
    </row>
    <row r="103" spans="1:21" x14ac:dyDescent="0.25">
      <c r="A103" s="202"/>
      <c r="B103" s="202"/>
      <c r="C103" s="202"/>
      <c r="D103" s="203"/>
      <c r="E103" s="203"/>
    </row>
    <row r="104" spans="1:21" x14ac:dyDescent="0.25">
      <c r="A104" s="202"/>
      <c r="B104" s="202"/>
      <c r="C104" s="202"/>
      <c r="D104" s="203"/>
      <c r="E104" s="203"/>
    </row>
    <row r="105" spans="1:21" x14ac:dyDescent="0.25">
      <c r="A105" s="202"/>
      <c r="B105" s="202"/>
      <c r="C105" s="202"/>
      <c r="D105" s="203"/>
      <c r="E105" s="203"/>
    </row>
    <row r="106" spans="1:21" x14ac:dyDescent="0.25">
      <c r="A106" s="202"/>
      <c r="B106" s="202"/>
      <c r="C106" s="202"/>
      <c r="D106" s="203"/>
      <c r="E106" s="203"/>
    </row>
    <row r="107" spans="1:21" x14ac:dyDescent="0.25">
      <c r="A107" s="202"/>
      <c r="B107" s="202"/>
      <c r="C107" s="202"/>
      <c r="D107" s="203"/>
      <c r="E107" s="203"/>
    </row>
    <row r="108" spans="1:21" x14ac:dyDescent="0.25">
      <c r="A108" s="202"/>
      <c r="B108" s="202"/>
      <c r="C108" s="202"/>
      <c r="D108" s="203"/>
      <c r="E108" s="203"/>
    </row>
    <row r="109" spans="1:21" x14ac:dyDescent="0.25">
      <c r="A109" s="202"/>
      <c r="B109" s="202"/>
      <c r="C109" s="202"/>
      <c r="D109" s="203"/>
      <c r="E109" s="203"/>
    </row>
    <row r="110" spans="1:21" x14ac:dyDescent="0.25">
      <c r="A110" s="202"/>
      <c r="B110" s="202"/>
      <c r="C110" s="202"/>
      <c r="D110" s="203"/>
      <c r="E110" s="203"/>
    </row>
    <row r="111" spans="1:21" x14ac:dyDescent="0.25">
      <c r="A111" s="202"/>
      <c r="B111" s="202"/>
      <c r="C111" s="202"/>
      <c r="D111" s="203"/>
      <c r="E111" s="203"/>
    </row>
    <row r="112" spans="1:21" x14ac:dyDescent="0.25">
      <c r="A112" s="202"/>
      <c r="B112" s="202"/>
      <c r="C112" s="202"/>
      <c r="D112" s="203"/>
      <c r="E112" s="203"/>
    </row>
    <row r="113" spans="1:17" s="204" customFormat="1" x14ac:dyDescent="0.25">
      <c r="A113" s="202"/>
      <c r="B113" s="202"/>
      <c r="C113" s="202"/>
      <c r="D113" s="203"/>
      <c r="E113" s="203"/>
      <c r="Q113" s="42"/>
    </row>
    <row r="114" spans="1:17" s="204" customFormat="1" x14ac:dyDescent="0.25">
      <c r="A114" s="202"/>
      <c r="B114" s="202"/>
      <c r="C114" s="202"/>
      <c r="D114" s="203"/>
      <c r="E114" s="203"/>
      <c r="Q114" s="42"/>
    </row>
    <row r="115" spans="1:17" s="204" customFormat="1" x14ac:dyDescent="0.25">
      <c r="A115" s="202"/>
      <c r="B115" s="202"/>
      <c r="C115" s="202"/>
      <c r="D115" s="203"/>
      <c r="E115" s="203"/>
      <c r="Q115" s="42"/>
    </row>
  </sheetData>
  <sheetProtection algorithmName="SHA-512" hashValue="/O2CRNDl2EcSSIkSmrl48hICxenjj6hImcqkiwWgsvb2IRpN3UVHDyAjAWsYIZVHaG0mL2URaj9GQsDDQAMzJA==" saltValue="C8/nbXVh/nCzZtw72WztTQ==" spinCount="100000" sheet="1" selectLockedCells="1"/>
  <protectedRanges>
    <protectedRange sqref="G15:H15 K18 G18 C16:E17" name="Range1"/>
    <protectedRange sqref="J11:K12 M10:N10 G10:K10" name="Range1_2"/>
    <protectedRange sqref="O15 O18" name="Range1_3"/>
    <protectedRange sqref="O14 O17" name="Range1_1_1"/>
    <protectedRange sqref="I22:I23 L22:O24 G22:H24 I24:K24 C29 H28:O30 G28 G30 G25:O27" name="Range1_1"/>
  </protectedRanges>
  <mergeCells count="75">
    <mergeCell ref="J38:M38"/>
    <mergeCell ref="N38:O38"/>
    <mergeCell ref="N34:O34"/>
    <mergeCell ref="J35:M35"/>
    <mergeCell ref="N35:O35"/>
    <mergeCell ref="J36:M36"/>
    <mergeCell ref="N36:O36"/>
    <mergeCell ref="J37:M37"/>
    <mergeCell ref="N37:O37"/>
    <mergeCell ref="C38:F38"/>
    <mergeCell ref="H38:I38"/>
    <mergeCell ref="J31:M31"/>
    <mergeCell ref="N31:O31"/>
    <mergeCell ref="J32:M32"/>
    <mergeCell ref="N32:O32"/>
    <mergeCell ref="J33:M33"/>
    <mergeCell ref="N33:O33"/>
    <mergeCell ref="J34:M34"/>
    <mergeCell ref="C36:F36"/>
    <mergeCell ref="H36:I36"/>
    <mergeCell ref="C37:F37"/>
    <mergeCell ref="H37:I37"/>
    <mergeCell ref="C34:F34"/>
    <mergeCell ref="H34:I34"/>
    <mergeCell ref="C35:F35"/>
    <mergeCell ref="H35:I35"/>
    <mergeCell ref="C32:F32"/>
    <mergeCell ref="H32:I32"/>
    <mergeCell ref="C33:F33"/>
    <mergeCell ref="H33:I33"/>
    <mergeCell ref="E28:K28"/>
    <mergeCell ref="M28:N28"/>
    <mergeCell ref="C29:L29"/>
    <mergeCell ref="M29:N29"/>
    <mergeCell ref="C31:F31"/>
    <mergeCell ref="H31:I31"/>
    <mergeCell ref="E25:K25"/>
    <mergeCell ref="M25:N25"/>
    <mergeCell ref="E26:K26"/>
    <mergeCell ref="M26:N26"/>
    <mergeCell ref="E27:K27"/>
    <mergeCell ref="M27:N27"/>
    <mergeCell ref="G19:O19"/>
    <mergeCell ref="H21:K21"/>
    <mergeCell ref="M21:N21"/>
    <mergeCell ref="E22:K22"/>
    <mergeCell ref="M22:N22"/>
    <mergeCell ref="E24:K24"/>
    <mergeCell ref="M24:N24"/>
    <mergeCell ref="C16:J16"/>
    <mergeCell ref="C17:E17"/>
    <mergeCell ref="M17:N17"/>
    <mergeCell ref="C18:E18"/>
    <mergeCell ref="G18:H18"/>
    <mergeCell ref="I18:J18"/>
    <mergeCell ref="K18:L18"/>
    <mergeCell ref="M18:N18"/>
    <mergeCell ref="C14:E14"/>
    <mergeCell ref="M14:N14"/>
    <mergeCell ref="G15:H15"/>
    <mergeCell ref="I15:J15"/>
    <mergeCell ref="K15:L15"/>
    <mergeCell ref="M15:N15"/>
    <mergeCell ref="G7:I7"/>
    <mergeCell ref="L7:O8"/>
    <mergeCell ref="G8:I8"/>
    <mergeCell ref="C11:J11"/>
    <mergeCell ref="M11:O11"/>
    <mergeCell ref="C13:J13"/>
    <mergeCell ref="H1:O2"/>
    <mergeCell ref="H3:L3"/>
    <mergeCell ref="M3:N3"/>
    <mergeCell ref="G5:I5"/>
    <mergeCell ref="M5:N5"/>
    <mergeCell ref="G6:I6"/>
  </mergeCells>
  <conditionalFormatting sqref="G5">
    <cfRule type="expression" dxfId="239" priority="20">
      <formula>IF(O4="",0,1)</formula>
    </cfRule>
  </conditionalFormatting>
  <conditionalFormatting sqref="G6">
    <cfRule type="expression" dxfId="238" priority="19">
      <formula>IF($O$5="",0,1)</formula>
    </cfRule>
  </conditionalFormatting>
  <conditionalFormatting sqref="G7">
    <cfRule type="expression" dxfId="237" priority="18">
      <formula>IF($G$6="",0,1)</formula>
    </cfRule>
  </conditionalFormatting>
  <conditionalFormatting sqref="G8">
    <cfRule type="expression" dxfId="236" priority="17">
      <formula>IF($G$7="",0,1)</formula>
    </cfRule>
  </conditionalFormatting>
  <conditionalFormatting sqref="O5">
    <cfRule type="expression" dxfId="235" priority="16">
      <formula>IF(G5="",0,1)</formula>
    </cfRule>
  </conditionalFormatting>
  <conditionalFormatting sqref="L7">
    <cfRule type="expression" dxfId="234" priority="15">
      <formula>IF($G$8="",0,1)</formula>
    </cfRule>
  </conditionalFormatting>
  <conditionalFormatting sqref="O4">
    <cfRule type="expression" dxfId="233" priority="14">
      <formula>IF($G$10="-",0,1)</formula>
    </cfRule>
  </conditionalFormatting>
  <conditionalFormatting sqref="O14">
    <cfRule type="expression" dxfId="232" priority="12">
      <formula>IF($M$10="X",1,IF($G$10="x",1,0))</formula>
    </cfRule>
  </conditionalFormatting>
  <conditionalFormatting sqref="O15">
    <cfRule type="expression" dxfId="231" priority="11">
      <formula>IF($O$14="",0,1)</formula>
    </cfRule>
  </conditionalFormatting>
  <conditionalFormatting sqref="O14:O15 G10 M10 O5 L7 G5:G8">
    <cfRule type="expression" dxfId="230" priority="13">
      <formula>IF($I$10="x",1,0)</formula>
    </cfRule>
  </conditionalFormatting>
  <conditionalFormatting sqref="O24:O28">
    <cfRule type="expression" dxfId="229" priority="10">
      <formula>IF($O$22="",0,1)</formula>
    </cfRule>
  </conditionalFormatting>
  <conditionalFormatting sqref="M10">
    <cfRule type="expression" dxfId="228" priority="9">
      <formula>IF($G$10="x",1,0)</formula>
    </cfRule>
  </conditionalFormatting>
  <conditionalFormatting sqref="G10">
    <cfRule type="expression" dxfId="227" priority="8">
      <formula>IF($M$10="x",1,0)</formula>
    </cfRule>
  </conditionalFormatting>
  <conditionalFormatting sqref="G15:H15">
    <cfRule type="expression" dxfId="226" priority="21">
      <formula>IF($G$10="x",IF($I$10="-",IF($M$10="-",1,0)))</formula>
    </cfRule>
  </conditionalFormatting>
  <conditionalFormatting sqref="E24:K28">
    <cfRule type="expression" dxfId="225" priority="7">
      <formula>IF($E$22="",0,1)</formula>
    </cfRule>
  </conditionalFormatting>
  <conditionalFormatting sqref="D24:D28">
    <cfRule type="expression" dxfId="224" priority="6">
      <formula>IF($D$22="",0,1)</formula>
    </cfRule>
  </conditionalFormatting>
  <conditionalFormatting sqref="L24:L28">
    <cfRule type="expression" dxfId="223" priority="5">
      <formula>IF($L$22="",0,1)</formula>
    </cfRule>
  </conditionalFormatting>
  <conditionalFormatting sqref="M24:N28">
    <cfRule type="expression" dxfId="222" priority="4">
      <formula>IF($M$22="",0,1)</formula>
    </cfRule>
  </conditionalFormatting>
  <conditionalFormatting sqref="G10 M10">
    <cfRule type="expression" dxfId="221" priority="22">
      <formula>IF($L$7="",0,1)</formula>
    </cfRule>
  </conditionalFormatting>
  <conditionalFormatting sqref="I10">
    <cfRule type="expression" dxfId="220" priority="23">
      <formula>IF($M$10="x",1,0)</formula>
    </cfRule>
    <cfRule type="expression" dxfId="219" priority="24">
      <formula>IF($E$24="",0,1)</formula>
    </cfRule>
  </conditionalFormatting>
  <conditionalFormatting sqref="G18:H18">
    <cfRule type="expression" dxfId="218" priority="1">
      <formula>IF($G$18="",1,0)</formula>
    </cfRule>
    <cfRule type="expression" dxfId="217" priority="2">
      <formula>IF($G$18&gt;0,1,0)</formula>
    </cfRule>
    <cfRule type="expression" dxfId="216" priority="3">
      <formula>IF($G$18&lt;0,1,0)</formula>
    </cfRule>
  </conditionalFormatting>
  <dataValidations count="5">
    <dataValidation type="list" allowBlank="1" showInputMessage="1" showErrorMessage="1" sqref="G6" xr:uid="{9FF69192-2EF6-4B28-ACB6-171FD83C3618}">
      <formula1>IF($G$5="Kantor Pusat",$A$45:$A$57,$A$59:$A$60)</formula1>
    </dataValidation>
    <dataValidation type="list" allowBlank="1" showInputMessage="1" showErrorMessage="1" sqref="G8" xr:uid="{4F165841-1279-4E68-B206-6FF3246127A2}">
      <formula1>IF($G$5="Kantor Pusat",$A$61:$A$71,$A$72:$A$77)</formula1>
    </dataValidation>
    <dataValidation type="list" allowBlank="1" showInputMessage="1" showErrorMessage="1" sqref="I10 M10 G10" xr:uid="{7794D284-AF25-4991-B2CF-2B93BDE777F3}">
      <formula1>$A$43:$A$44</formula1>
    </dataValidation>
    <dataValidation type="list" allowBlank="1" showInputMessage="1" showErrorMessage="1" sqref="O14" xr:uid="{B0019997-186D-4732-B522-CAC489A71710}">
      <formula1>$F$46:$F$48</formula1>
    </dataValidation>
    <dataValidation type="list" allowBlank="1" showInputMessage="1" showErrorMessage="1" sqref="G5" xr:uid="{0BCA48A8-30C3-46D0-981E-194E16D06F6F}">
      <formula1>$E$42:$E$44</formula1>
    </dataValidation>
  </dataValidations>
  <printOptions horizontalCentered="1"/>
  <pageMargins left="0.11811023622047245" right="0.11811023622047245" top="0.19685039370078741" bottom="0.11811023622047245" header="0.31496062992125984" footer="0.31496062992125984"/>
  <pageSetup paperSize="9" scale="84" orientation="portrait" horizontalDpi="360" verticalDpi="36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18</vt:i4>
      </vt:variant>
    </vt:vector>
  </HeadingPairs>
  <TitlesOfParts>
    <vt:vector size="36" baseType="lpstr">
      <vt:lpstr>Juknis Uang Muka</vt:lpstr>
      <vt:lpstr>Juknis LPJ</vt:lpstr>
      <vt:lpstr>Juknis Klaim</vt:lpstr>
      <vt:lpstr>LPD 1</vt:lpstr>
      <vt:lpstr>LPD 2</vt:lpstr>
      <vt:lpstr>LPD 3</vt:lpstr>
      <vt:lpstr>LPD 4</vt:lpstr>
      <vt:lpstr>LPD 5</vt:lpstr>
      <vt:lpstr>LPD 6</vt:lpstr>
      <vt:lpstr>LPD 7</vt:lpstr>
      <vt:lpstr>LPD 8</vt:lpstr>
      <vt:lpstr>LPD 9</vt:lpstr>
      <vt:lpstr>LPD 10</vt:lpstr>
      <vt:lpstr>LPD 11</vt:lpstr>
      <vt:lpstr>LPD 12</vt:lpstr>
      <vt:lpstr>LPD 13</vt:lpstr>
      <vt:lpstr>LPD 14</vt:lpstr>
      <vt:lpstr>LPD 15</vt:lpstr>
      <vt:lpstr>'Juknis Klaim'!Print_Area</vt:lpstr>
      <vt:lpstr>'Juknis LPJ'!Print_Area</vt:lpstr>
      <vt:lpstr>'Juknis Uang Muka'!Print_Area</vt:lpstr>
      <vt:lpstr>'LPD 1'!Print_Area</vt:lpstr>
      <vt:lpstr>'LPD 10'!Print_Area</vt:lpstr>
      <vt:lpstr>'LPD 11'!Print_Area</vt:lpstr>
      <vt:lpstr>'LPD 12'!Print_Area</vt:lpstr>
      <vt:lpstr>'LPD 13'!Print_Area</vt:lpstr>
      <vt:lpstr>'LPD 14'!Print_Area</vt:lpstr>
      <vt:lpstr>'LPD 15'!Print_Area</vt:lpstr>
      <vt:lpstr>'LPD 2'!Print_Area</vt:lpstr>
      <vt:lpstr>'LPD 3'!Print_Area</vt:lpstr>
      <vt:lpstr>'LPD 4'!Print_Area</vt:lpstr>
      <vt:lpstr>'LPD 5'!Print_Area</vt:lpstr>
      <vt:lpstr>'LPD 6'!Print_Area</vt:lpstr>
      <vt:lpstr>'LPD 7'!Print_Area</vt:lpstr>
      <vt:lpstr>'LPD 8'!Print_Area</vt:lpstr>
      <vt:lpstr>'LPD 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2024-09-30T01:35:47Z</cp:lastPrinted>
  <dcterms:created xsi:type="dcterms:W3CDTF">2024-09-27T01:57:57Z</dcterms:created>
  <dcterms:modified xsi:type="dcterms:W3CDTF">2024-09-30T06:36:06Z</dcterms:modified>
</cp:coreProperties>
</file>